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<sst xmlns="http://schemas.openxmlformats.org/spreadsheetml/2006/main" count="203" uniqueCount="55">
  <si>
    <t>Suomen Pöytätennisliitto ry - SPTL</t>
  </si>
  <si>
    <t>Päivämäärä</t>
  </si>
  <si>
    <t>MESTARUUSSARJAN PÖYTÄKIRJA</t>
  </si>
  <si>
    <t>Sarjalohko</t>
  </si>
  <si>
    <t>SM lopputurnaus</t>
  </si>
  <si>
    <t>Joukkue</t>
  </si>
  <si>
    <t>PT 75</t>
  </si>
  <si>
    <t>PT Espoo</t>
  </si>
  <si>
    <t>A</t>
  </si>
  <si>
    <t>Pasi Valasti</t>
  </si>
  <si>
    <t>X</t>
  </si>
  <si>
    <t>Toni Soine</t>
  </si>
  <si>
    <t>B</t>
  </si>
  <si>
    <t>Otto Tennilä</t>
  </si>
  <si>
    <t>Y</t>
  </si>
  <si>
    <t>Pauli Hietikko</t>
  </si>
  <si>
    <t>C</t>
  </si>
  <si>
    <t>Miikka O'Connor</t>
  </si>
  <si>
    <t>Z</t>
  </si>
  <si>
    <t>Jani Jormanainen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</si>
  <si>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</si>
  <si>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</si>
  <si>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</si>
  <si>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</si>
  <si>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</si>
  <si>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</si>
  <si>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</si>
  <si>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</si>
  <si>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</si>
  <si>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</si>
  <si>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</si>
  <si>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</si>
  <si>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</si>
  <si>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</si>
  <si>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</si>
  <si>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</si>
  <si>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</si>
  <si>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</si>
  <si>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</si>
  <si>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</si>
  <si>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</si>
  <si>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</si>
  <si>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</si>
  <si>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</si>
  <si>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</si>
  <si>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Wega</t>
  </si>
  <si>
    <t>LPTS</t>
  </si>
  <si>
    <t>Ingemar Peter</t>
  </si>
  <si>
    <t>Alexander Saveljev</t>
  </si>
  <si>
    <t>Aki Kontala</t>
  </si>
  <si>
    <t>Sergei Manturov</t>
  </si>
  <si>
    <t>Tomas Kopanyi</t>
  </si>
  <si>
    <t>Igor Egorov</t>
  </si>
  <si>
    <t>Huy Chau Dinh</t>
  </si>
  <si>
    <t>Ari-Matti Koskinen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</si>
</sst>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_)"/>
    <numFmt numFmtId="166" formatCode="GENERAL"/>
    <numFmt numFmtId="167" formatCode="D/M/YYYY"/>
    <numFmt numFmtId="168" formatCode="@"/>
  </numFmts>
  <fonts count="12">
    <font>
      <sz val="10"/>
      <name val="Arial"/>
      <family val="2"/>
    </font>
    <font>
      <sz val="12"/>
      <name val="SWISS"/>
      <family val="2"/>
    </font>
    <font>
      <sz val="11"/>
      <color indexed="8"/>
      <name val="Calibri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4" fontId="2" fillId="0" borderId="0">
      <alignment/>
      <protection/>
    </xf>
  </cellStyleXfs>
  <cellXfs count="68">
    <xf numFmtId="164" fontId="0" fillId="0" borderId="0" xfId="0" applyAlignment="1">
      <alignment/>
    </xf>
    <xf numFmtId="164" fontId="2" fillId="0" borderId="0" xfId="21">
      <alignment/>
      <protection/>
    </xf>
    <xf numFmtId="164" fontId="2" fillId="0" borderId="1" xfId="21" applyBorder="1">
      <alignment/>
      <protection/>
    </xf>
    <xf numFmtId="164" fontId="2" fillId="0" borderId="2" xfId="21" applyBorder="1">
      <alignment/>
      <protection/>
    </xf>
    <xf numFmtId="164" fontId="2" fillId="0" borderId="3" xfId="21" applyBorder="1">
      <alignment/>
      <protection/>
    </xf>
    <xf numFmtId="164" fontId="2" fillId="0" borderId="4" xfId="21" applyBorder="1">
      <alignment/>
      <protection/>
    </xf>
    <xf numFmtId="164" fontId="2" fillId="0" borderId="0" xfId="21" applyBorder="1">
      <alignment/>
      <protection/>
    </xf>
    <xf numFmtId="164" fontId="0" fillId="0" borderId="0" xfId="21" applyFont="1" applyBorder="1">
      <alignment/>
      <protection/>
    </xf>
    <xf numFmtId="164" fontId="2" fillId="0" borderId="5" xfId="21" applyFont="1" applyBorder="1" applyAlignment="1">
      <alignment horizontal="left"/>
      <protection/>
    </xf>
    <xf numFmtId="167" fontId="3" fillId="2" borderId="6" xfId="20" applyNumberFormat="1" applyFont="1" applyFill="1" applyBorder="1" applyAlignment="1" applyProtection="1">
      <alignment horizontal="left"/>
      <protection locked="0"/>
    </xf>
    <xf numFmtId="164" fontId="2" fillId="0" borderId="7" xfId="21" applyBorder="1">
      <alignment/>
      <protection/>
    </xf>
    <xf numFmtId="164" fontId="4" fillId="0" borderId="0" xfId="21" applyFont="1" applyBorder="1" applyProtection="1">
      <alignment/>
      <protection/>
    </xf>
    <xf numFmtId="164" fontId="2" fillId="0" borderId="8" xfId="21" applyFont="1" applyBorder="1" applyAlignment="1">
      <alignment horizontal="left"/>
      <protection/>
    </xf>
    <xf numFmtId="168" fontId="3" fillId="2" borderId="9" xfId="20" applyNumberFormat="1" applyFont="1" applyFill="1" applyBorder="1" applyAlignment="1" applyProtection="1">
      <alignment horizontal="left"/>
      <protection locked="0"/>
    </xf>
    <xf numFmtId="164" fontId="5" fillId="0" borderId="5" xfId="21" applyFont="1" applyBorder="1" applyAlignment="1">
      <alignment horizontal="center"/>
      <protection/>
    </xf>
    <xf numFmtId="165" fontId="6" fillId="2" borderId="6" xfId="20" applyFont="1" applyFill="1" applyBorder="1" applyAlignment="1" applyProtection="1">
      <alignment horizontal="left"/>
      <protection locked="0"/>
    </xf>
    <xf numFmtId="164" fontId="7" fillId="0" borderId="10" xfId="21" applyFont="1" applyBorder="1" applyAlignment="1">
      <alignment horizontal="center"/>
      <protection/>
    </xf>
    <xf numFmtId="165" fontId="3" fillId="2" borderId="11" xfId="20" applyFont="1" applyFill="1" applyBorder="1" applyAlignment="1" applyProtection="1">
      <alignment horizontal="left"/>
      <protection locked="0"/>
    </xf>
    <xf numFmtId="164" fontId="5" fillId="0" borderId="12" xfId="21" applyFont="1" applyBorder="1" applyAlignment="1">
      <alignment horizontal="left"/>
      <protection/>
    </xf>
    <xf numFmtId="164" fontId="2" fillId="0" borderId="10" xfId="21" applyBorder="1">
      <alignment/>
      <protection/>
    </xf>
    <xf numFmtId="164" fontId="2" fillId="0" borderId="8" xfId="21" applyBorder="1">
      <alignment/>
      <protection/>
    </xf>
    <xf numFmtId="165" fontId="3" fillId="2" borderId="9" xfId="20" applyFont="1" applyFill="1" applyBorder="1" applyAlignment="1" applyProtection="1">
      <alignment horizontal="left"/>
      <protection locked="0"/>
    </xf>
    <xf numFmtId="164" fontId="8" fillId="0" borderId="0" xfId="21" applyFont="1" applyBorder="1" applyAlignment="1">
      <alignment horizontal="center"/>
      <protection/>
    </xf>
    <xf numFmtId="164" fontId="2" fillId="0" borderId="13" xfId="21" applyFont="1" applyBorder="1" applyAlignment="1">
      <alignment horizontal="center"/>
      <protection/>
    </xf>
    <xf numFmtId="164" fontId="7" fillId="0" borderId="14" xfId="21" applyFont="1" applyBorder="1" applyAlignment="1">
      <alignment horizontal="center"/>
      <protection/>
    </xf>
    <xf numFmtId="164" fontId="2" fillId="0" borderId="15" xfId="21" applyBorder="1" applyAlignment="1">
      <alignment horizontal="left"/>
      <protection/>
    </xf>
    <xf numFmtId="164" fontId="2" fillId="0" borderId="6" xfId="21" applyBorder="1" applyAlignment="1">
      <alignment horizontal="left"/>
      <protection/>
    </xf>
    <xf numFmtId="164" fontId="2" fillId="2" borderId="5" xfId="21" applyNumberFormat="1" applyFill="1" applyBorder="1" applyAlignment="1" applyProtection="1">
      <alignment horizontal="center"/>
      <protection locked="0"/>
    </xf>
    <xf numFmtId="164" fontId="2" fillId="2" borderId="16" xfId="21" applyNumberFormat="1" applyFill="1" applyBorder="1" applyAlignment="1" applyProtection="1">
      <alignment horizontal="center"/>
      <protection locked="0"/>
    </xf>
    <xf numFmtId="164" fontId="2" fillId="2" borderId="17" xfId="21" applyNumberFormat="1" applyFill="1" applyBorder="1" applyAlignment="1" applyProtection="1">
      <alignment horizontal="center"/>
      <protection locked="0"/>
    </xf>
    <xf numFmtId="164" fontId="2" fillId="0" borderId="5" xfId="21" applyBorder="1" applyAlignment="1">
      <alignment horizontal="center"/>
      <protection/>
    </xf>
    <xf numFmtId="164" fontId="2" fillId="0" borderId="6" xfId="21" applyBorder="1" applyAlignment="1">
      <alignment horizontal="center"/>
      <protection/>
    </xf>
    <xf numFmtId="164" fontId="2" fillId="0" borderId="15" xfId="21" applyBorder="1" applyAlignment="1">
      <alignment horizontal="center"/>
      <protection/>
    </xf>
    <xf numFmtId="164" fontId="7" fillId="0" borderId="12" xfId="21" applyFont="1" applyBorder="1" applyAlignment="1">
      <alignment horizontal="center"/>
      <protection/>
    </xf>
    <xf numFmtId="164" fontId="2" fillId="0" borderId="18" xfId="21" applyBorder="1" applyAlignment="1">
      <alignment horizontal="left"/>
      <protection/>
    </xf>
    <xf numFmtId="164" fontId="2" fillId="0" borderId="11" xfId="21" applyBorder="1" applyAlignment="1">
      <alignment horizontal="left"/>
      <protection/>
    </xf>
    <xf numFmtId="164" fontId="2" fillId="2" borderId="10" xfId="21" applyNumberFormat="1" applyFill="1" applyBorder="1" applyAlignment="1" applyProtection="1">
      <alignment horizontal="center"/>
      <protection locked="0"/>
    </xf>
    <xf numFmtId="164" fontId="2" fillId="2" borderId="19" xfId="21" applyNumberFormat="1" applyFill="1" applyBorder="1" applyAlignment="1" applyProtection="1">
      <alignment horizontal="center"/>
      <protection locked="0"/>
    </xf>
    <xf numFmtId="164" fontId="2" fillId="2" borderId="20" xfId="21" applyNumberFormat="1" applyFill="1" applyBorder="1" applyAlignment="1" applyProtection="1">
      <alignment horizontal="center"/>
      <protection locked="0"/>
    </xf>
    <xf numFmtId="164" fontId="2" fillId="0" borderId="10" xfId="21" applyBorder="1" applyAlignment="1">
      <alignment horizontal="center"/>
      <protection/>
    </xf>
    <xf numFmtId="164" fontId="2" fillId="0" borderId="11" xfId="21" applyBorder="1" applyAlignment="1">
      <alignment horizontal="center"/>
      <protection/>
    </xf>
    <xf numFmtId="164" fontId="2" fillId="0" borderId="18" xfId="21" applyBorder="1" applyAlignment="1">
      <alignment horizontal="center"/>
      <protection/>
    </xf>
    <xf numFmtId="164" fontId="8" fillId="0" borderId="21" xfId="21" applyFont="1" applyBorder="1" applyAlignment="1">
      <alignment horizontal="center"/>
      <protection/>
    </xf>
    <xf numFmtId="164" fontId="9" fillId="0" borderId="22" xfId="21" applyFont="1" applyBorder="1" applyAlignment="1">
      <alignment horizontal="left"/>
      <protection/>
    </xf>
    <xf numFmtId="164" fontId="9" fillId="0" borderId="9" xfId="21" applyFont="1" applyBorder="1" applyAlignment="1">
      <alignment horizontal="left"/>
      <protection/>
    </xf>
    <xf numFmtId="164" fontId="2" fillId="2" borderId="8" xfId="21" applyNumberFormat="1" applyFill="1" applyBorder="1" applyAlignment="1" applyProtection="1">
      <alignment horizontal="center"/>
      <protection locked="0"/>
    </xf>
    <xf numFmtId="164" fontId="2" fillId="2" borderId="23" xfId="21" applyNumberFormat="1" applyFill="1" applyBorder="1" applyAlignment="1" applyProtection="1">
      <alignment horizontal="center"/>
      <protection locked="0"/>
    </xf>
    <xf numFmtId="164" fontId="2" fillId="2" borderId="24" xfId="21" applyNumberFormat="1" applyFill="1" applyBorder="1" applyAlignment="1" applyProtection="1">
      <alignment horizontal="center"/>
      <protection locked="0"/>
    </xf>
    <xf numFmtId="164" fontId="2" fillId="0" borderId="8" xfId="21" applyBorder="1" applyAlignment="1">
      <alignment horizontal="center"/>
      <protection/>
    </xf>
    <xf numFmtId="164" fontId="2" fillId="0" borderId="9" xfId="21" applyBorder="1" applyAlignment="1">
      <alignment horizontal="center"/>
      <protection/>
    </xf>
    <xf numFmtId="164" fontId="2" fillId="0" borderId="22" xfId="21" applyBorder="1" applyAlignment="1">
      <alignment horizontal="center"/>
      <protection/>
    </xf>
    <xf numFmtId="164" fontId="2" fillId="0" borderId="0" xfId="21" applyBorder="1" applyProtection="1">
      <alignment/>
      <protection/>
    </xf>
    <xf numFmtId="164" fontId="2" fillId="0" borderId="0" xfId="21" applyBorder="1" applyAlignment="1" applyProtection="1">
      <alignment horizontal="center"/>
      <protection/>
    </xf>
    <xf numFmtId="164" fontId="2" fillId="0" borderId="0" xfId="21" applyBorder="1" applyAlignment="1">
      <alignment horizontal="center"/>
      <protection/>
    </xf>
    <xf numFmtId="164" fontId="7" fillId="0" borderId="25" xfId="21" applyFont="1" applyBorder="1" applyAlignment="1" applyProtection="1">
      <alignment horizontal="left"/>
      <protection/>
    </xf>
    <xf numFmtId="164" fontId="7" fillId="0" borderId="26" xfId="21" applyFont="1" applyBorder="1" applyAlignment="1">
      <alignment horizontal="center"/>
      <protection/>
    </xf>
    <xf numFmtId="164" fontId="7" fillId="0" borderId="27" xfId="21" applyFont="1" applyBorder="1" applyAlignment="1">
      <alignment horizontal="center"/>
      <protection/>
    </xf>
    <xf numFmtId="164" fontId="10" fillId="3" borderId="28" xfId="21" applyFont="1" applyFill="1" applyBorder="1" applyAlignment="1">
      <alignment horizontal="center"/>
      <protection/>
    </xf>
    <xf numFmtId="164" fontId="10" fillId="3" borderId="27" xfId="21" applyFont="1" applyFill="1" applyBorder="1" applyAlignment="1">
      <alignment horizontal="center"/>
      <protection/>
    </xf>
    <xf numFmtId="164" fontId="7" fillId="0" borderId="0" xfId="21" applyFont="1" applyBorder="1" applyProtection="1">
      <alignment/>
      <protection/>
    </xf>
    <xf numFmtId="164" fontId="2" fillId="0" borderId="0" xfId="21" applyFont="1" applyBorder="1" applyProtection="1">
      <alignment/>
      <protection/>
    </xf>
    <xf numFmtId="164" fontId="2" fillId="0" borderId="0" xfId="21" applyFont="1" applyBorder="1">
      <alignment/>
      <protection/>
    </xf>
    <xf numFmtId="164" fontId="7" fillId="0" borderId="29" xfId="21" applyFont="1" applyBorder="1" applyAlignment="1" applyProtection="1">
      <alignment horizontal="left"/>
      <protection/>
    </xf>
    <xf numFmtId="164" fontId="2" fillId="0" borderId="0" xfId="21" applyFont="1" applyBorder="1" applyAlignment="1">
      <alignment horizontal="left"/>
      <protection/>
    </xf>
    <xf numFmtId="164" fontId="11" fillId="3" borderId="30" xfId="21" applyFont="1" applyFill="1" applyBorder="1" applyAlignment="1">
      <alignment horizontal="center"/>
      <protection/>
    </xf>
    <xf numFmtId="164" fontId="2" fillId="0" borderId="31" xfId="21" applyBorder="1">
      <alignment/>
      <protection/>
    </xf>
    <xf numFmtId="164" fontId="2" fillId="0" borderId="29" xfId="21" applyBorder="1">
      <alignment/>
      <protection/>
    </xf>
    <xf numFmtId="164" fontId="2" fillId="0" borderId="32" xfId="2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LohkoKaavio_4-5_makrot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28575</xdr:rowOff>
    </xdr:from>
    <xdr:to>
      <xdr:col>3</xdr:col>
      <xdr:colOff>333375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19075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30</xdr:row>
      <xdr:rowOff>28575</xdr:rowOff>
    </xdr:from>
    <xdr:to>
      <xdr:col>3</xdr:col>
      <xdr:colOff>333375</xdr:colOff>
      <xdr:row>33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914900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59</xdr:row>
      <xdr:rowOff>38100</xdr:rowOff>
    </xdr:from>
    <xdr:to>
      <xdr:col>3</xdr:col>
      <xdr:colOff>333375</xdr:colOff>
      <xdr:row>62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620250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88</xdr:row>
      <xdr:rowOff>38100</xdr:rowOff>
    </xdr:from>
    <xdr:to>
      <xdr:col>3</xdr:col>
      <xdr:colOff>333375</xdr:colOff>
      <xdr:row>91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316075"/>
          <a:ext cx="6858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15"/>
  <sheetViews>
    <sheetView tabSelected="1" zoomScale="80" zoomScaleNormal="80" workbookViewId="0" topLeftCell="A56">
      <selection activeCell="K79" sqref="K79"/>
    </sheetView>
  </sheetViews>
  <sheetFormatPr defaultColWidth="9.140625" defaultRowHeight="12.75"/>
  <cols>
    <col min="1" max="1" width="2.140625" style="1" customWidth="1"/>
    <col min="2" max="2" width="1.8515625" style="1" customWidth="1"/>
    <col min="3" max="3" width="5.8515625" style="1" customWidth="1"/>
    <col min="4" max="4" width="6.28125" style="1" customWidth="1"/>
    <col min="5" max="5" width="12.28125" style="1" customWidth="1"/>
    <col min="6" max="6" width="18.421875" style="1" customWidth="1"/>
    <col min="7" max="7" width="3.7109375" style="1" customWidth="1"/>
    <col min="8" max="12" width="6.140625" style="1" customWidth="1"/>
    <col min="13" max="16" width="3.7109375" style="1" customWidth="1"/>
    <col min="17" max="17" width="1.8515625" style="1" customWidth="1"/>
    <col min="18" max="16384" width="8.7109375" style="1" customWidth="1"/>
  </cols>
  <sheetData>
    <row r="2" spans="2:17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7" ht="12.75">
      <c r="B3" s="5"/>
      <c r="C3" s="6"/>
      <c r="D3" s="6"/>
      <c r="E3" s="7" t="s">
        <v>0</v>
      </c>
      <c r="F3" s="6"/>
      <c r="G3" s="6"/>
      <c r="H3" s="6"/>
      <c r="I3" s="8" t="s">
        <v>1</v>
      </c>
      <c r="J3" s="8"/>
      <c r="K3" s="8"/>
      <c r="L3" s="9">
        <v>42839</v>
      </c>
      <c r="M3" s="9"/>
      <c r="N3" s="9"/>
      <c r="O3" s="9"/>
      <c r="P3" s="9"/>
      <c r="Q3" s="10"/>
    </row>
    <row r="4" spans="2:17" ht="12.75">
      <c r="B4" s="5"/>
      <c r="C4" s="6"/>
      <c r="D4" s="6"/>
      <c r="E4" s="11" t="s">
        <v>2</v>
      </c>
      <c r="F4" s="6"/>
      <c r="G4" s="6"/>
      <c r="H4" s="6"/>
      <c r="I4" s="12" t="s">
        <v>3</v>
      </c>
      <c r="J4" s="12"/>
      <c r="K4" s="12"/>
      <c r="L4" s="13" t="s">
        <v>4</v>
      </c>
      <c r="M4" s="13"/>
      <c r="N4" s="13"/>
      <c r="O4" s="13"/>
      <c r="P4" s="13"/>
      <c r="Q4" s="10"/>
    </row>
    <row r="5" spans="2:17" ht="12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0"/>
    </row>
    <row r="6" spans="2:17" ht="12.75">
      <c r="B6" s="5"/>
      <c r="C6" s="14" t="s">
        <v>5</v>
      </c>
      <c r="D6" s="15" t="s">
        <v>6</v>
      </c>
      <c r="E6" s="15"/>
      <c r="F6" s="15"/>
      <c r="G6" s="6"/>
      <c r="H6" s="14" t="s">
        <v>5</v>
      </c>
      <c r="I6" s="15" t="s">
        <v>7</v>
      </c>
      <c r="J6" s="15"/>
      <c r="K6" s="15"/>
      <c r="L6" s="15"/>
      <c r="M6" s="15"/>
      <c r="N6" s="15"/>
      <c r="O6" s="15"/>
      <c r="P6" s="15"/>
      <c r="Q6" s="10"/>
    </row>
    <row r="7" spans="2:17" ht="12.75">
      <c r="B7" s="5"/>
      <c r="C7" s="16" t="s">
        <v>8</v>
      </c>
      <c r="D7" s="17" t="s">
        <v>9</v>
      </c>
      <c r="E7" s="17"/>
      <c r="F7" s="17"/>
      <c r="G7" s="6"/>
      <c r="H7" s="16" t="s">
        <v>10</v>
      </c>
      <c r="I7" s="17" t="s">
        <v>11</v>
      </c>
      <c r="J7" s="17"/>
      <c r="K7" s="17"/>
      <c r="L7" s="17"/>
      <c r="M7" s="17"/>
      <c r="N7" s="17"/>
      <c r="O7" s="17"/>
      <c r="P7" s="17"/>
      <c r="Q7" s="10"/>
    </row>
    <row r="8" spans="2:17" ht="12.75">
      <c r="B8" s="5"/>
      <c r="C8" s="16" t="s">
        <v>12</v>
      </c>
      <c r="D8" s="17" t="s">
        <v>13</v>
      </c>
      <c r="E8" s="17"/>
      <c r="F8" s="17"/>
      <c r="G8" s="6"/>
      <c r="H8" s="16" t="s">
        <v>14</v>
      </c>
      <c r="I8" s="17" t="s">
        <v>15</v>
      </c>
      <c r="J8" s="17"/>
      <c r="K8" s="17"/>
      <c r="L8" s="17"/>
      <c r="M8" s="17"/>
      <c r="N8" s="17"/>
      <c r="O8" s="17"/>
      <c r="P8" s="17"/>
      <c r="Q8" s="10"/>
    </row>
    <row r="9" spans="2:17" ht="12.75">
      <c r="B9" s="5"/>
      <c r="C9" s="16" t="s">
        <v>16</v>
      </c>
      <c r="D9" s="17" t="s">
        <v>17</v>
      </c>
      <c r="E9" s="17"/>
      <c r="F9" s="17"/>
      <c r="G9" s="6"/>
      <c r="H9" s="16" t="s">
        <v>18</v>
      </c>
      <c r="I9" s="17" t="s">
        <v>19</v>
      </c>
      <c r="J9" s="17"/>
      <c r="K9" s="17"/>
      <c r="L9" s="17"/>
      <c r="M9" s="17"/>
      <c r="N9" s="17"/>
      <c r="O9" s="17"/>
      <c r="P9" s="17"/>
      <c r="Q9" s="10"/>
    </row>
    <row r="10" spans="2:17" ht="12.75">
      <c r="B10" s="5"/>
      <c r="C10" s="18" t="s">
        <v>20</v>
      </c>
      <c r="D10" s="18"/>
      <c r="E10" s="18"/>
      <c r="F10" s="18"/>
      <c r="G10" s="6"/>
      <c r="H10" s="18" t="s">
        <v>20</v>
      </c>
      <c r="I10" s="18"/>
      <c r="J10" s="18"/>
      <c r="K10" s="18"/>
      <c r="L10" s="18"/>
      <c r="M10" s="18"/>
      <c r="N10" s="18"/>
      <c r="O10" s="18"/>
      <c r="P10" s="18"/>
      <c r="Q10" s="10"/>
    </row>
    <row r="11" spans="2:17" ht="12.75">
      <c r="B11" s="5"/>
      <c r="C11" s="19"/>
      <c r="D11" s="17"/>
      <c r="E11" s="17"/>
      <c r="F11" s="17"/>
      <c r="G11" s="6"/>
      <c r="H11" s="19"/>
      <c r="I11" s="17"/>
      <c r="J11" s="17"/>
      <c r="K11" s="17"/>
      <c r="L11" s="17"/>
      <c r="M11" s="17"/>
      <c r="N11" s="17"/>
      <c r="O11" s="17"/>
      <c r="P11" s="17"/>
      <c r="Q11" s="10"/>
    </row>
    <row r="12" spans="2:17" ht="12.75">
      <c r="B12" s="5"/>
      <c r="C12" s="20"/>
      <c r="D12" s="21"/>
      <c r="E12" s="21"/>
      <c r="F12" s="21"/>
      <c r="G12" s="6"/>
      <c r="H12" s="20"/>
      <c r="I12" s="21"/>
      <c r="J12" s="21"/>
      <c r="K12" s="21"/>
      <c r="L12" s="21"/>
      <c r="M12" s="21"/>
      <c r="N12" s="21"/>
      <c r="O12" s="21"/>
      <c r="P12" s="21"/>
      <c r="Q12" s="10"/>
    </row>
    <row r="13" spans="2:17" ht="12.7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</row>
    <row r="14" spans="2:17" ht="12.75">
      <c r="B14" s="5"/>
      <c r="C14" s="22" t="s">
        <v>21</v>
      </c>
      <c r="D14" s="6"/>
      <c r="E14" s="6"/>
      <c r="F14" s="6"/>
      <c r="G14" s="6"/>
      <c r="H14" s="23" t="s">
        <v>22</v>
      </c>
      <c r="I14" s="23" t="s">
        <v>23</v>
      </c>
      <c r="J14" s="23" t="s">
        <v>24</v>
      </c>
      <c r="K14" s="23" t="s">
        <v>25</v>
      </c>
      <c r="L14" s="23" t="s">
        <v>26</v>
      </c>
      <c r="M14" s="23" t="s">
        <v>27</v>
      </c>
      <c r="N14" s="23"/>
      <c r="O14" s="23" t="s">
        <v>28</v>
      </c>
      <c r="P14" s="23" t="s">
        <v>29</v>
      </c>
      <c r="Q14" s="10"/>
    </row>
    <row r="15" spans="2:17" ht="12.75">
      <c r="B15" s="5"/>
      <c r="C15" s="24" t="s">
        <v>30</v>
      </c>
      <c r="D15" s="25" t="str">
        <f>IF(D7&lt;&gt;"",D7,"")</f>
        <v>Pasi Valasti</v>
      </c>
      <c r="E15" s="25"/>
      <c r="F15" s="26" t="str">
        <f>IF(I7&lt;&gt;"",I7,"")</f>
        <v>Toni Soine</v>
      </c>
      <c r="G15" s="26"/>
      <c r="H15" s="27">
        <v>8</v>
      </c>
      <c r="I15" s="28">
        <v>-9</v>
      </c>
      <c r="J15" s="28">
        <v>8</v>
      </c>
      <c r="K15" s="28">
        <v>5</v>
      </c>
      <c r="L15" s="29"/>
      <c r="M15" s="30">
        <f>IF(ISBLANK(H15),"",COUNTIF(H15:L15,"&gt;=0"))</f>
        <v>3</v>
      </c>
      <c r="N15" s="31">
        <f>IF(ISBLANK(H15),"",IF(LEFT(H15)="-",1,0)+IF(LEFT(I15)="-",1,0)+IF(LEFT(J15)="-",1,0)+IF(LEFT(K15)="-",1,0)+IF(LEFT(L15)="-",1,0))</f>
        <v>1</v>
      </c>
      <c r="O15" s="32">
        <f>IF(M15=3,1,"")</f>
        <v>1</v>
      </c>
      <c r="P15" s="31">
        <f>IF(N15=3,1,"")</f>
      </c>
      <c r="Q15" s="10"/>
    </row>
    <row r="16" spans="2:17" ht="12.75">
      <c r="B16" s="5"/>
      <c r="C16" s="33" t="s">
        <v>31</v>
      </c>
      <c r="D16" s="34" t="str">
        <f>IF(D9&lt;&gt;"",D9,"")</f>
        <v>Miikka O'Connor</v>
      </c>
      <c r="E16" s="34"/>
      <c r="F16" s="35" t="str">
        <f>IF(I9&lt;&gt;"",I9,"")</f>
        <v>Jani Jormanainen</v>
      </c>
      <c r="G16" s="35"/>
      <c r="H16" s="36">
        <v>-9</v>
      </c>
      <c r="I16" s="37">
        <v>4</v>
      </c>
      <c r="J16" s="37">
        <v>-9</v>
      </c>
      <c r="K16" s="37">
        <v>-3</v>
      </c>
      <c r="L16" s="38"/>
      <c r="M16" s="39">
        <f aca="true" t="shared" si="0" ref="M16:M108">IF(ISBLANK(H16),"",COUNTIF(H16:L16,"&gt;=0"))</f>
        <v>1</v>
      </c>
      <c r="N16" s="40">
        <f aca="true" t="shared" si="1" ref="N16:N107">IF(ISBLANK(H16),"",IF(LEFT(H16)="-",1,0)+IF(LEFT(I16)="-",1,0)+IF(LEFT(J16)="-",1,0)+IF(LEFT(K16)="-",1,0)+IF(LEFT(L16)="-",1,0))</f>
        <v>3</v>
      </c>
      <c r="O16" s="41">
        <f aca="true" t="shared" si="2" ref="O16:P108">IF(M16=3,1,"")</f>
      </c>
      <c r="P16" s="40">
        <f t="shared" si="2"/>
        <v>1</v>
      </c>
      <c r="Q16" s="10"/>
    </row>
    <row r="17" spans="2:17" ht="12.75">
      <c r="B17" s="5"/>
      <c r="C17" s="33" t="s">
        <v>32</v>
      </c>
      <c r="D17" s="34" t="str">
        <f>IF(D8&lt;&gt;"",D8,"")</f>
        <v>Otto Tennilä</v>
      </c>
      <c r="E17" s="34"/>
      <c r="F17" s="35" t="str">
        <f>IF(I8&lt;&gt;"",I8,"")</f>
        <v>Pauli Hietikko</v>
      </c>
      <c r="G17" s="35"/>
      <c r="H17" s="36">
        <v>6</v>
      </c>
      <c r="I17" s="37">
        <v>7</v>
      </c>
      <c r="J17" s="37">
        <v>10</v>
      </c>
      <c r="K17" s="37"/>
      <c r="L17" s="38"/>
      <c r="M17" s="39">
        <f t="shared" si="0"/>
        <v>3</v>
      </c>
      <c r="N17" s="40">
        <f t="shared" si="1"/>
        <v>0</v>
      </c>
      <c r="O17" s="41">
        <f t="shared" si="2"/>
        <v>1</v>
      </c>
      <c r="P17" s="40">
        <f t="shared" si="2"/>
      </c>
      <c r="Q17" s="10"/>
    </row>
    <row r="18" spans="2:17" ht="12.75">
      <c r="B18" s="5"/>
      <c r="C18" s="33" t="s">
        <v>33</v>
      </c>
      <c r="D18" s="34" t="str">
        <f>IF(D7&lt;&gt;"",D7,"")</f>
        <v>Pasi Valasti</v>
      </c>
      <c r="E18" s="34"/>
      <c r="F18" s="35" t="str">
        <f>IF(I9&lt;&gt;"",I9,"")</f>
        <v>Jani Jormanainen</v>
      </c>
      <c r="G18" s="35"/>
      <c r="H18" s="36">
        <v>10</v>
      </c>
      <c r="I18" s="37">
        <v>9</v>
      </c>
      <c r="J18" s="37">
        <v>7</v>
      </c>
      <c r="K18" s="37"/>
      <c r="L18" s="38"/>
      <c r="M18" s="39">
        <f t="shared" si="0"/>
        <v>3</v>
      </c>
      <c r="N18" s="40">
        <f t="shared" si="1"/>
        <v>0</v>
      </c>
      <c r="O18" s="41">
        <f t="shared" si="2"/>
        <v>1</v>
      </c>
      <c r="P18" s="40">
        <f t="shared" si="2"/>
      </c>
      <c r="Q18" s="10"/>
    </row>
    <row r="19" spans="2:17" ht="12.75">
      <c r="B19" s="5"/>
      <c r="C19" s="33" t="s">
        <v>34</v>
      </c>
      <c r="D19" s="34" t="str">
        <f>IF(D8&lt;&gt;"",D8,"")</f>
        <v>Otto Tennilä</v>
      </c>
      <c r="E19" s="34"/>
      <c r="F19" s="35" t="str">
        <f>IF(I7&lt;&gt;"",I7,"")</f>
        <v>Toni Soine</v>
      </c>
      <c r="G19" s="35"/>
      <c r="H19" s="36">
        <v>6</v>
      </c>
      <c r="I19" s="37">
        <v>8</v>
      </c>
      <c r="J19" s="37">
        <v>7</v>
      </c>
      <c r="K19" s="37"/>
      <c r="L19" s="38"/>
      <c r="M19" s="39">
        <f t="shared" si="0"/>
        <v>3</v>
      </c>
      <c r="N19" s="40">
        <f t="shared" si="1"/>
        <v>0</v>
      </c>
      <c r="O19" s="41">
        <f t="shared" si="2"/>
        <v>1</v>
      </c>
      <c r="P19" s="40">
        <f t="shared" si="2"/>
      </c>
      <c r="Q19" s="10"/>
    </row>
    <row r="20" spans="2:17" ht="12.75">
      <c r="B20" s="5"/>
      <c r="C20" s="33" t="s">
        <v>35</v>
      </c>
      <c r="D20" s="34" t="str">
        <f>IF(D9&lt;&gt;"",D9,"")</f>
        <v>Miikka O'Connor</v>
      </c>
      <c r="E20" s="34"/>
      <c r="F20" s="35" t="str">
        <f>IF(I8&lt;&gt;"",I8,"")</f>
        <v>Pauli Hietikko</v>
      </c>
      <c r="G20" s="35"/>
      <c r="H20" s="36"/>
      <c r="I20" s="37"/>
      <c r="J20" s="37"/>
      <c r="K20" s="37"/>
      <c r="L20" s="38"/>
      <c r="M20" s="39">
        <f t="shared" si="0"/>
      </c>
      <c r="N20" s="40">
        <f t="shared" si="1"/>
      </c>
      <c r="O20" s="41">
        <f t="shared" si="2"/>
      </c>
      <c r="P20" s="40">
        <f t="shared" si="2"/>
      </c>
      <c r="Q20" s="10"/>
    </row>
    <row r="21" spans="2:17" ht="12.75">
      <c r="B21" s="5"/>
      <c r="C21" s="42" t="s">
        <v>36</v>
      </c>
      <c r="D21" s="43">
        <f>IF(D11&lt;&gt;"",D11&amp;" / "&amp;D12,"")</f>
      </c>
      <c r="E21" s="43"/>
      <c r="F21" s="44">
        <f>IF(I11&lt;&gt;"",I11&amp;" / "&amp;I12,"")</f>
      </c>
      <c r="G21" s="44"/>
      <c r="H21" s="45"/>
      <c r="I21" s="46"/>
      <c r="J21" s="46"/>
      <c r="K21" s="46"/>
      <c r="L21" s="47"/>
      <c r="M21" s="48">
        <f t="shared" si="0"/>
      </c>
      <c r="N21" s="49">
        <f>IF(ISBLANK(H21),"",IF(LEFT(H21)="-",1,0)+IF(LEFT(I21)="-",1,0)+IF(LEFT(J21)="-",1,0)+IF(LEFT(K21)="-",1,0)+IF(LEFT(L21)="-",1,0))</f>
      </c>
      <c r="O21" s="50">
        <f t="shared" si="2"/>
      </c>
      <c r="P21" s="49">
        <f t="shared" si="2"/>
      </c>
      <c r="Q21" s="10"/>
    </row>
    <row r="22" spans="2:17" ht="12.75">
      <c r="B22" s="5"/>
      <c r="C22" s="51"/>
      <c r="D22" s="51"/>
      <c r="E22" s="51"/>
      <c r="F22" s="51"/>
      <c r="G22" s="51"/>
      <c r="H22" s="52"/>
      <c r="I22" s="52"/>
      <c r="J22" s="53"/>
      <c r="K22" s="54" t="s">
        <v>37</v>
      </c>
      <c r="L22" s="54"/>
      <c r="M22" s="55">
        <f>COUNTIF(M15:M21,"=3")</f>
        <v>4</v>
      </c>
      <c r="N22" s="56">
        <f>COUNTIF(N15:N21,"=3")</f>
        <v>1</v>
      </c>
      <c r="O22" s="57">
        <f>SUM(O15:O21)</f>
        <v>4</v>
      </c>
      <c r="P22" s="58">
        <f>SUM(P15:P21)</f>
        <v>1</v>
      </c>
      <c r="Q22" s="10"/>
    </row>
    <row r="23" spans="2:17" ht="12.75">
      <c r="B23" s="5"/>
      <c r="C23" s="59" t="s">
        <v>38</v>
      </c>
      <c r="D23" s="51"/>
      <c r="E23" s="51"/>
      <c r="F23" s="51"/>
      <c r="G23" s="51"/>
      <c r="H23" s="51"/>
      <c r="I23" s="51"/>
      <c r="J23" s="51"/>
      <c r="K23" s="51"/>
      <c r="L23" s="51"/>
      <c r="M23" s="6"/>
      <c r="N23" s="6"/>
      <c r="O23" s="6"/>
      <c r="P23" s="6"/>
      <c r="Q23" s="10"/>
    </row>
    <row r="24" spans="2:17" ht="12.75">
      <c r="B24" s="5"/>
      <c r="C24" s="60" t="s">
        <v>39</v>
      </c>
      <c r="D24" s="60"/>
      <c r="E24" s="61"/>
      <c r="F24" s="60" t="s">
        <v>40</v>
      </c>
      <c r="G24" s="60"/>
      <c r="H24" s="60" t="s">
        <v>41</v>
      </c>
      <c r="I24" s="59"/>
      <c r="J24" s="59"/>
      <c r="L24" s="62" t="s">
        <v>42</v>
      </c>
      <c r="M24" s="62"/>
      <c r="N24" s="62"/>
      <c r="O24" s="62"/>
      <c r="P24" s="62"/>
      <c r="Q24" s="10"/>
    </row>
    <row r="25" spans="2:17" ht="12.75">
      <c r="B25" s="5"/>
      <c r="C25" s="63" t="s">
        <v>43</v>
      </c>
      <c r="D25" s="63"/>
      <c r="E25" s="63"/>
      <c r="F25" s="63" t="s">
        <v>43</v>
      </c>
      <c r="G25" s="63"/>
      <c r="H25" s="63" t="s">
        <v>43</v>
      </c>
      <c r="I25" s="63"/>
      <c r="J25" s="63"/>
      <c r="K25" s="63"/>
      <c r="L25" s="64" t="s">
        <v>6</v>
      </c>
      <c r="M25" s="64"/>
      <c r="N25" s="64"/>
      <c r="O25" s="64"/>
      <c r="P25" s="64"/>
      <c r="Q25" s="10"/>
    </row>
    <row r="26" spans="2:17" ht="12.75"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7"/>
    </row>
    <row r="28" ht="12.75">
      <c r="C28" s="1" t="s">
        <v>44</v>
      </c>
    </row>
    <row r="31" spans="2:17" ht="12.75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</row>
    <row r="32" spans="2:17" ht="12.75">
      <c r="B32" s="5"/>
      <c r="C32" s="6"/>
      <c r="D32" s="6"/>
      <c r="E32" s="7" t="s">
        <v>0</v>
      </c>
      <c r="F32" s="6"/>
      <c r="G32" s="6"/>
      <c r="H32" s="6"/>
      <c r="I32" s="8" t="s">
        <v>1</v>
      </c>
      <c r="J32" s="8"/>
      <c r="K32" s="8"/>
      <c r="L32" s="9">
        <v>42839</v>
      </c>
      <c r="M32" s="9"/>
      <c r="N32" s="9"/>
      <c r="O32" s="9"/>
      <c r="P32" s="9"/>
      <c r="Q32" s="10"/>
    </row>
    <row r="33" spans="2:17" ht="12.75">
      <c r="B33" s="5"/>
      <c r="C33" s="6"/>
      <c r="D33" s="6"/>
      <c r="E33" s="11" t="s">
        <v>2</v>
      </c>
      <c r="F33" s="6"/>
      <c r="G33" s="6"/>
      <c r="H33" s="6"/>
      <c r="I33" s="12" t="s">
        <v>3</v>
      </c>
      <c r="J33" s="12"/>
      <c r="K33" s="12"/>
      <c r="L33" s="13" t="s">
        <v>4</v>
      </c>
      <c r="M33" s="13"/>
      <c r="N33" s="13"/>
      <c r="O33" s="13"/>
      <c r="P33" s="13"/>
      <c r="Q33" s="10"/>
    </row>
    <row r="34" spans="2:17" ht="12.7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</row>
    <row r="35" spans="2:17" ht="12.75">
      <c r="B35" s="5"/>
      <c r="C35" s="14" t="s">
        <v>5</v>
      </c>
      <c r="D35" s="15" t="s">
        <v>45</v>
      </c>
      <c r="E35" s="15"/>
      <c r="F35" s="15"/>
      <c r="G35" s="6"/>
      <c r="H35" s="14" t="s">
        <v>5</v>
      </c>
      <c r="I35" s="15" t="s">
        <v>46</v>
      </c>
      <c r="J35" s="15"/>
      <c r="K35" s="15"/>
      <c r="L35" s="15"/>
      <c r="M35" s="15"/>
      <c r="N35" s="15"/>
      <c r="O35" s="15"/>
      <c r="P35" s="15"/>
      <c r="Q35" s="10"/>
    </row>
    <row r="36" spans="2:17" ht="12.75">
      <c r="B36" s="5"/>
      <c r="C36" s="16" t="s">
        <v>8</v>
      </c>
      <c r="D36" s="17" t="s">
        <v>47</v>
      </c>
      <c r="E36" s="17"/>
      <c r="F36" s="17"/>
      <c r="G36" s="6"/>
      <c r="H36" s="16" t="s">
        <v>10</v>
      </c>
      <c r="I36" s="17" t="s">
        <v>48</v>
      </c>
      <c r="J36" s="17"/>
      <c r="K36" s="17"/>
      <c r="L36" s="17"/>
      <c r="M36" s="17"/>
      <c r="N36" s="17"/>
      <c r="O36" s="17"/>
      <c r="P36" s="17"/>
      <c r="Q36" s="10"/>
    </row>
    <row r="37" spans="2:17" ht="12.75">
      <c r="B37" s="5"/>
      <c r="C37" s="16" t="s">
        <v>12</v>
      </c>
      <c r="D37" s="17" t="s">
        <v>49</v>
      </c>
      <c r="E37" s="17"/>
      <c r="F37" s="17"/>
      <c r="G37" s="6"/>
      <c r="H37" s="16" t="s">
        <v>14</v>
      </c>
      <c r="I37" s="17" t="s">
        <v>50</v>
      </c>
      <c r="J37" s="17"/>
      <c r="K37" s="17"/>
      <c r="L37" s="17"/>
      <c r="M37" s="17"/>
      <c r="N37" s="17"/>
      <c r="O37" s="17"/>
      <c r="P37" s="17"/>
      <c r="Q37" s="10"/>
    </row>
    <row r="38" spans="2:17" ht="12.75">
      <c r="B38" s="5"/>
      <c r="C38" s="16" t="s">
        <v>16</v>
      </c>
      <c r="D38" s="17" t="s">
        <v>51</v>
      </c>
      <c r="E38" s="17"/>
      <c r="F38" s="17"/>
      <c r="G38" s="6"/>
      <c r="H38" s="16" t="s">
        <v>18</v>
      </c>
      <c r="I38" s="17" t="s">
        <v>52</v>
      </c>
      <c r="J38" s="17"/>
      <c r="K38" s="17"/>
      <c r="L38" s="17"/>
      <c r="M38" s="17"/>
      <c r="N38" s="17"/>
      <c r="O38" s="17"/>
      <c r="P38" s="17"/>
      <c r="Q38" s="10"/>
    </row>
    <row r="39" spans="2:17" ht="12.75">
      <c r="B39" s="5"/>
      <c r="C39" s="18" t="s">
        <v>20</v>
      </c>
      <c r="D39" s="18"/>
      <c r="E39" s="18"/>
      <c r="F39" s="18"/>
      <c r="G39" s="6"/>
      <c r="H39" s="18" t="s">
        <v>20</v>
      </c>
      <c r="I39" s="18"/>
      <c r="J39" s="18"/>
      <c r="K39" s="18"/>
      <c r="L39" s="18"/>
      <c r="M39" s="18"/>
      <c r="N39" s="18"/>
      <c r="O39" s="18"/>
      <c r="P39" s="18"/>
      <c r="Q39" s="10"/>
    </row>
    <row r="40" spans="2:17" ht="12.75">
      <c r="B40" s="5"/>
      <c r="C40" s="19"/>
      <c r="D40" s="17" t="s">
        <v>47</v>
      </c>
      <c r="E40" s="17"/>
      <c r="F40" s="17"/>
      <c r="G40" s="6"/>
      <c r="H40" s="19"/>
      <c r="I40" s="17" t="s">
        <v>48</v>
      </c>
      <c r="J40" s="17"/>
      <c r="K40" s="17"/>
      <c r="L40" s="17"/>
      <c r="M40" s="17"/>
      <c r="N40" s="17"/>
      <c r="O40" s="17"/>
      <c r="P40" s="17"/>
      <c r="Q40" s="10"/>
    </row>
    <row r="41" spans="2:17" ht="12.75">
      <c r="B41" s="5"/>
      <c r="C41" s="20"/>
      <c r="D41" s="21" t="s">
        <v>51</v>
      </c>
      <c r="E41" s="21"/>
      <c r="F41" s="21"/>
      <c r="G41" s="6"/>
      <c r="H41" s="20"/>
      <c r="I41" s="21" t="s">
        <v>52</v>
      </c>
      <c r="J41" s="21"/>
      <c r="K41" s="21"/>
      <c r="L41" s="21"/>
      <c r="M41" s="21"/>
      <c r="N41" s="21"/>
      <c r="O41" s="21"/>
      <c r="P41" s="21"/>
      <c r="Q41" s="10"/>
    </row>
    <row r="42" spans="2:17" ht="12.75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0"/>
    </row>
    <row r="43" spans="2:17" ht="12.75">
      <c r="B43" s="5"/>
      <c r="C43" s="22" t="s">
        <v>21</v>
      </c>
      <c r="D43" s="6"/>
      <c r="E43" s="6"/>
      <c r="F43" s="6"/>
      <c r="G43" s="6"/>
      <c r="H43" s="23" t="s">
        <v>22</v>
      </c>
      <c r="I43" s="23" t="s">
        <v>23</v>
      </c>
      <c r="J43" s="23" t="s">
        <v>24</v>
      </c>
      <c r="K43" s="23" t="s">
        <v>25</v>
      </c>
      <c r="L43" s="23" t="s">
        <v>26</v>
      </c>
      <c r="M43" s="23" t="s">
        <v>27</v>
      </c>
      <c r="N43" s="23"/>
      <c r="O43" s="23" t="s">
        <v>28</v>
      </c>
      <c r="P43" s="23" t="s">
        <v>29</v>
      </c>
      <c r="Q43" s="10"/>
    </row>
    <row r="44" spans="2:17" ht="12.75">
      <c r="B44" s="5"/>
      <c r="C44" s="24" t="s">
        <v>30</v>
      </c>
      <c r="D44" s="25" t="str">
        <f>IF(D36&lt;&gt;"",D36,"")</f>
        <v>Ingemar Peter</v>
      </c>
      <c r="E44" s="25"/>
      <c r="F44" s="26" t="str">
        <f>IF(I36&lt;&gt;"",I36,"")</f>
        <v>Alexander Saveljev</v>
      </c>
      <c r="G44" s="26"/>
      <c r="H44" s="27">
        <v>-6</v>
      </c>
      <c r="I44" s="28">
        <v>-5</v>
      </c>
      <c r="J44" s="28">
        <v>7</v>
      </c>
      <c r="K44" s="28">
        <v>-7</v>
      </c>
      <c r="L44" s="29"/>
      <c r="M44" s="30">
        <f>IF(ISBLANK(H44),"",COUNTIF(H44:L44,"&gt;=0"))</f>
        <v>1</v>
      </c>
      <c r="N44" s="31">
        <f>IF(ISBLANK(H44),"",IF(LEFT(H44)="-",1,0)+IF(LEFT(I44)="-",1,0)+IF(LEFT(J44)="-",1,0)+IF(LEFT(K44)="-",1,0)+IF(LEFT(L44)="-",1,0))</f>
        <v>3</v>
      </c>
      <c r="O44" s="32">
        <f>IF(M44=3,1,"")</f>
      </c>
      <c r="P44" s="31">
        <f>IF(N44=3,1,"")</f>
        <v>1</v>
      </c>
      <c r="Q44" s="10"/>
    </row>
    <row r="45" spans="2:17" ht="12.75">
      <c r="B45" s="5"/>
      <c r="C45" s="33" t="s">
        <v>31</v>
      </c>
      <c r="D45" s="34" t="str">
        <f>IF(D38&lt;&gt;"",D38,"")</f>
        <v>Tomas Kopanyi</v>
      </c>
      <c r="E45" s="34"/>
      <c r="F45" s="35" t="str">
        <f>IF(I38&lt;&gt;"",I38,"")</f>
        <v>Igor Egorov</v>
      </c>
      <c r="G45" s="35"/>
      <c r="H45" s="36">
        <v>-6</v>
      </c>
      <c r="I45" s="37">
        <v>6</v>
      </c>
      <c r="J45" s="37">
        <v>9</v>
      </c>
      <c r="K45" s="37">
        <v>-4</v>
      </c>
      <c r="L45" s="37">
        <v>5</v>
      </c>
      <c r="M45" s="39">
        <f t="shared" si="0"/>
        <v>3</v>
      </c>
      <c r="N45" s="40">
        <f t="shared" si="1"/>
        <v>2</v>
      </c>
      <c r="O45" s="41">
        <f t="shared" si="2"/>
        <v>1</v>
      </c>
      <c r="P45" s="40">
        <f t="shared" si="2"/>
      </c>
      <c r="Q45" s="10"/>
    </row>
    <row r="46" spans="2:17" ht="12.75">
      <c r="B46" s="5"/>
      <c r="C46" s="33" t="s">
        <v>32</v>
      </c>
      <c r="D46" s="34" t="str">
        <f>IF(D37&lt;&gt;"",D37,"")</f>
        <v>Aki Kontala</v>
      </c>
      <c r="E46" s="34"/>
      <c r="F46" s="35" t="str">
        <f>IF(I37&lt;&gt;"",I37,"")</f>
        <v>Sergei Manturov</v>
      </c>
      <c r="G46" s="35"/>
      <c r="H46" s="36">
        <v>8</v>
      </c>
      <c r="I46" s="37">
        <v>-6</v>
      </c>
      <c r="J46" s="37">
        <v>9</v>
      </c>
      <c r="K46" s="37">
        <v>-10</v>
      </c>
      <c r="L46" s="38">
        <v>9</v>
      </c>
      <c r="M46" s="39">
        <f t="shared" si="0"/>
        <v>3</v>
      </c>
      <c r="N46" s="40">
        <f t="shared" si="1"/>
        <v>2</v>
      </c>
      <c r="O46" s="41">
        <f t="shared" si="2"/>
        <v>1</v>
      </c>
      <c r="P46" s="40">
        <f t="shared" si="2"/>
      </c>
      <c r="Q46" s="10"/>
    </row>
    <row r="47" spans="2:17" ht="12.75">
      <c r="B47" s="5"/>
      <c r="C47" s="33" t="s">
        <v>33</v>
      </c>
      <c r="D47" s="34" t="str">
        <f>IF(D36&lt;&gt;"",D36,"")</f>
        <v>Ingemar Peter</v>
      </c>
      <c r="E47" s="34"/>
      <c r="F47" s="35" t="str">
        <f>IF(I38&lt;&gt;"",I38,"")</f>
        <v>Igor Egorov</v>
      </c>
      <c r="G47" s="35"/>
      <c r="H47" s="36">
        <v>9</v>
      </c>
      <c r="I47" s="37">
        <v>-9</v>
      </c>
      <c r="J47" s="37">
        <v>-9</v>
      </c>
      <c r="K47" s="37">
        <v>-9</v>
      </c>
      <c r="L47" s="38"/>
      <c r="M47" s="39">
        <f t="shared" si="0"/>
        <v>1</v>
      </c>
      <c r="N47" s="40">
        <f t="shared" si="1"/>
        <v>3</v>
      </c>
      <c r="O47" s="41">
        <f t="shared" si="2"/>
      </c>
      <c r="P47" s="40">
        <f t="shared" si="2"/>
        <v>1</v>
      </c>
      <c r="Q47" s="10"/>
    </row>
    <row r="48" spans="2:17" ht="12.75">
      <c r="B48" s="5"/>
      <c r="C48" s="33" t="s">
        <v>34</v>
      </c>
      <c r="D48" s="34" t="str">
        <f>IF(D37&lt;&gt;"",D37,"")</f>
        <v>Aki Kontala</v>
      </c>
      <c r="E48" s="34"/>
      <c r="F48" s="35" t="str">
        <f>IF(I36&lt;&gt;"",I36,"")</f>
        <v>Alexander Saveljev</v>
      </c>
      <c r="G48" s="35"/>
      <c r="H48" s="36">
        <v>-9</v>
      </c>
      <c r="I48" s="37">
        <v>9</v>
      </c>
      <c r="J48" s="37">
        <v>-11</v>
      </c>
      <c r="K48" s="37">
        <v>7</v>
      </c>
      <c r="L48" s="38">
        <v>10</v>
      </c>
      <c r="M48" s="39">
        <f t="shared" si="0"/>
        <v>3</v>
      </c>
      <c r="N48" s="40">
        <f t="shared" si="1"/>
        <v>2</v>
      </c>
      <c r="O48" s="41">
        <f t="shared" si="2"/>
        <v>1</v>
      </c>
      <c r="P48" s="40">
        <f t="shared" si="2"/>
      </c>
      <c r="Q48" s="10"/>
    </row>
    <row r="49" spans="2:17" ht="12.75">
      <c r="B49" s="5"/>
      <c r="C49" s="33" t="s">
        <v>35</v>
      </c>
      <c r="D49" s="34" t="str">
        <f>IF(D38&lt;&gt;"",D38,"")</f>
        <v>Tomas Kopanyi</v>
      </c>
      <c r="E49" s="34"/>
      <c r="F49" s="35" t="str">
        <f>IF(I37&lt;&gt;"",I37,"")</f>
        <v>Sergei Manturov</v>
      </c>
      <c r="G49" s="35"/>
      <c r="H49" s="36">
        <v>-7</v>
      </c>
      <c r="I49" s="37">
        <v>-10</v>
      </c>
      <c r="J49" s="37">
        <v>8</v>
      </c>
      <c r="K49" s="37">
        <v>8</v>
      </c>
      <c r="L49" s="38">
        <v>-8</v>
      </c>
      <c r="M49" s="39">
        <f t="shared" si="0"/>
        <v>2</v>
      </c>
      <c r="N49" s="40">
        <f t="shared" si="1"/>
        <v>3</v>
      </c>
      <c r="O49" s="41">
        <f t="shared" si="2"/>
      </c>
      <c r="P49" s="40">
        <f t="shared" si="2"/>
        <v>1</v>
      </c>
      <c r="Q49" s="10"/>
    </row>
    <row r="50" spans="2:17" ht="12.75">
      <c r="B50" s="5"/>
      <c r="C50" s="42" t="s">
        <v>36</v>
      </c>
      <c r="D50" s="43" t="str">
        <f>IF(D40&lt;&gt;"",D40&amp;" / "&amp;D41,"")</f>
        <v>Ingemar Peter / Tomas Kopanyi</v>
      </c>
      <c r="E50" s="43"/>
      <c r="F50" s="44" t="str">
        <f>IF(I40&lt;&gt;"",I40&amp;" / "&amp;I41,"")</f>
        <v>Alexander Saveljev / Igor Egorov</v>
      </c>
      <c r="G50" s="44"/>
      <c r="H50" s="45">
        <v>11</v>
      </c>
      <c r="I50" s="46">
        <v>8</v>
      </c>
      <c r="J50" s="46">
        <v>9</v>
      </c>
      <c r="K50" s="46"/>
      <c r="L50" s="47"/>
      <c r="M50" s="48">
        <f t="shared" si="0"/>
        <v>3</v>
      </c>
      <c r="N50" s="49">
        <f>IF(ISBLANK(H50),"",IF(LEFT(H50)="-",1,0)+IF(LEFT(I50)="-",1,0)+IF(LEFT(J50)="-",1,0)+IF(LEFT(K50)="-",1,0)+IF(LEFT(L50)="-",1,0))</f>
        <v>0</v>
      </c>
      <c r="O50" s="50">
        <f t="shared" si="2"/>
        <v>1</v>
      </c>
      <c r="P50" s="49">
        <f t="shared" si="2"/>
      </c>
      <c r="Q50" s="10"/>
    </row>
    <row r="51" spans="2:17" ht="12.75">
      <c r="B51" s="5"/>
      <c r="C51" s="51"/>
      <c r="D51" s="51"/>
      <c r="E51" s="51"/>
      <c r="F51" s="51"/>
      <c r="G51" s="51"/>
      <c r="H51" s="52"/>
      <c r="I51" s="52"/>
      <c r="J51" s="53"/>
      <c r="K51" s="54" t="s">
        <v>37</v>
      </c>
      <c r="L51" s="54"/>
      <c r="M51" s="55">
        <f>COUNTIF(M44:M50,"=3")</f>
        <v>4</v>
      </c>
      <c r="N51" s="56">
        <f>COUNTIF(N44:N50,"=3")</f>
        <v>3</v>
      </c>
      <c r="O51" s="57">
        <f>SUM(O44:O50)</f>
        <v>4</v>
      </c>
      <c r="P51" s="58">
        <f>SUM(P44:P50)</f>
        <v>3</v>
      </c>
      <c r="Q51" s="10"/>
    </row>
    <row r="52" spans="2:17" ht="12.75">
      <c r="B52" s="5"/>
      <c r="C52" s="59" t="s">
        <v>38</v>
      </c>
      <c r="D52" s="51"/>
      <c r="E52" s="51"/>
      <c r="F52" s="51"/>
      <c r="G52" s="51"/>
      <c r="H52" s="51"/>
      <c r="I52" s="51"/>
      <c r="J52" s="51"/>
      <c r="K52" s="51"/>
      <c r="L52" s="51"/>
      <c r="M52" s="6"/>
      <c r="N52" s="6"/>
      <c r="O52" s="6"/>
      <c r="P52" s="6"/>
      <c r="Q52" s="10"/>
    </row>
    <row r="53" spans="2:17" ht="12.75">
      <c r="B53" s="5"/>
      <c r="C53" s="60" t="s">
        <v>39</v>
      </c>
      <c r="D53" s="60"/>
      <c r="E53" s="61"/>
      <c r="F53" s="60" t="s">
        <v>40</v>
      </c>
      <c r="G53" s="60"/>
      <c r="H53" s="60" t="s">
        <v>41</v>
      </c>
      <c r="I53" s="59"/>
      <c r="J53" s="59"/>
      <c r="L53" s="62" t="s">
        <v>42</v>
      </c>
      <c r="M53" s="62"/>
      <c r="N53" s="62"/>
      <c r="O53" s="62"/>
      <c r="P53" s="62"/>
      <c r="Q53" s="10"/>
    </row>
    <row r="54" spans="2:17" ht="12.75">
      <c r="B54" s="5"/>
      <c r="C54" s="63" t="s">
        <v>43</v>
      </c>
      <c r="D54" s="63"/>
      <c r="E54" s="63"/>
      <c r="F54" s="63" t="s">
        <v>43</v>
      </c>
      <c r="G54" s="63"/>
      <c r="H54" s="63" t="s">
        <v>43</v>
      </c>
      <c r="I54" s="63"/>
      <c r="J54" s="63"/>
      <c r="K54" s="63"/>
      <c r="L54" s="64" t="str">
        <f>IF(O51=5,D35,IF(P51=5,I35,IF(O51=4,IF(P51=3,D35,""),IF(P51=4,IF(O51=3,I35,""),""))))</f>
        <v>Wega</v>
      </c>
      <c r="M54" s="64"/>
      <c r="N54" s="64"/>
      <c r="O54" s="64"/>
      <c r="P54" s="64"/>
      <c r="Q54" s="10"/>
    </row>
    <row r="55" spans="2:17" ht="12.75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7"/>
    </row>
    <row r="57" ht="12.75">
      <c r="C57" s="1" t="s">
        <v>44</v>
      </c>
    </row>
    <row r="60" spans="2:17" ht="12.75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  <row r="61" spans="2:17" ht="12.75">
      <c r="B61" s="5"/>
      <c r="C61" s="6"/>
      <c r="D61" s="6"/>
      <c r="E61" s="7" t="s">
        <v>0</v>
      </c>
      <c r="F61" s="6"/>
      <c r="G61" s="6"/>
      <c r="H61" s="6"/>
      <c r="I61" s="8" t="s">
        <v>1</v>
      </c>
      <c r="J61" s="8"/>
      <c r="K61" s="8"/>
      <c r="L61" s="9">
        <v>42839</v>
      </c>
      <c r="M61" s="9"/>
      <c r="N61" s="9"/>
      <c r="O61" s="9"/>
      <c r="P61" s="9"/>
      <c r="Q61" s="10"/>
    </row>
    <row r="62" spans="2:17" ht="12.75">
      <c r="B62" s="5"/>
      <c r="C62" s="6"/>
      <c r="D62" s="6"/>
      <c r="E62" s="11" t="s">
        <v>2</v>
      </c>
      <c r="F62" s="6"/>
      <c r="G62" s="6"/>
      <c r="H62" s="6"/>
      <c r="I62" s="12" t="s">
        <v>3</v>
      </c>
      <c r="J62" s="12"/>
      <c r="K62" s="12"/>
      <c r="L62" s="13" t="s">
        <v>4</v>
      </c>
      <c r="M62" s="13"/>
      <c r="N62" s="13"/>
      <c r="O62" s="13"/>
      <c r="P62" s="13"/>
      <c r="Q62" s="10"/>
    </row>
    <row r="63" spans="2:17" ht="12.75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0"/>
    </row>
    <row r="64" spans="2:17" ht="12.75">
      <c r="B64" s="5"/>
      <c r="C64" s="14" t="s">
        <v>5</v>
      </c>
      <c r="D64" s="15" t="s">
        <v>6</v>
      </c>
      <c r="E64" s="15"/>
      <c r="F64" s="15"/>
      <c r="G64" s="6"/>
      <c r="H64" s="14" t="s">
        <v>5</v>
      </c>
      <c r="I64" s="15" t="s">
        <v>45</v>
      </c>
      <c r="J64" s="15"/>
      <c r="K64" s="15"/>
      <c r="L64" s="15"/>
      <c r="M64" s="15"/>
      <c r="N64" s="15"/>
      <c r="O64" s="15"/>
      <c r="P64" s="15"/>
      <c r="Q64" s="10"/>
    </row>
    <row r="65" spans="2:17" ht="12.75">
      <c r="B65" s="5"/>
      <c r="C65" s="16" t="s">
        <v>8</v>
      </c>
      <c r="D65" s="17" t="s">
        <v>9</v>
      </c>
      <c r="E65" s="17"/>
      <c r="F65" s="17"/>
      <c r="G65" s="6"/>
      <c r="H65" s="16" t="s">
        <v>10</v>
      </c>
      <c r="I65" s="17" t="s">
        <v>47</v>
      </c>
      <c r="J65" s="17"/>
      <c r="K65" s="17"/>
      <c r="L65" s="17"/>
      <c r="M65" s="17"/>
      <c r="N65" s="17"/>
      <c r="O65" s="17"/>
      <c r="P65" s="17"/>
      <c r="Q65" s="10"/>
    </row>
    <row r="66" spans="2:17" ht="12.75">
      <c r="B66" s="5"/>
      <c r="C66" s="16" t="s">
        <v>12</v>
      </c>
      <c r="D66" s="17" t="s">
        <v>13</v>
      </c>
      <c r="E66" s="17"/>
      <c r="F66" s="17"/>
      <c r="G66" s="6"/>
      <c r="H66" s="16" t="s">
        <v>14</v>
      </c>
      <c r="I66" s="17" t="s">
        <v>51</v>
      </c>
      <c r="J66" s="17"/>
      <c r="K66" s="17"/>
      <c r="L66" s="17"/>
      <c r="M66" s="17"/>
      <c r="N66" s="17"/>
      <c r="O66" s="17"/>
      <c r="P66" s="17"/>
      <c r="Q66" s="10"/>
    </row>
    <row r="67" spans="2:17" ht="12.75">
      <c r="B67" s="5"/>
      <c r="C67" s="16" t="s">
        <v>16</v>
      </c>
      <c r="D67" s="17" t="s">
        <v>17</v>
      </c>
      <c r="E67" s="17"/>
      <c r="F67" s="17"/>
      <c r="G67" s="6"/>
      <c r="H67" s="16" t="s">
        <v>18</v>
      </c>
      <c r="I67" s="17" t="s">
        <v>49</v>
      </c>
      <c r="J67" s="17"/>
      <c r="K67" s="17"/>
      <c r="L67" s="17"/>
      <c r="M67" s="17"/>
      <c r="N67" s="17"/>
      <c r="O67" s="17"/>
      <c r="P67" s="17"/>
      <c r="Q67" s="10"/>
    </row>
    <row r="68" spans="2:17" ht="12.75">
      <c r="B68" s="5"/>
      <c r="C68" s="18" t="s">
        <v>20</v>
      </c>
      <c r="D68" s="18"/>
      <c r="E68" s="18"/>
      <c r="F68" s="18"/>
      <c r="G68" s="6"/>
      <c r="H68" s="18" t="s">
        <v>20</v>
      </c>
      <c r="I68" s="18"/>
      <c r="J68" s="18"/>
      <c r="K68" s="18"/>
      <c r="L68" s="18"/>
      <c r="M68" s="18"/>
      <c r="N68" s="18"/>
      <c r="O68" s="18"/>
      <c r="P68" s="18"/>
      <c r="Q68" s="10"/>
    </row>
    <row r="69" spans="2:17" ht="12.75">
      <c r="B69" s="5"/>
      <c r="C69" s="19"/>
      <c r="D69" s="17"/>
      <c r="E69" s="17"/>
      <c r="F69" s="17"/>
      <c r="G69" s="6"/>
      <c r="H69" s="19"/>
      <c r="I69" s="17"/>
      <c r="J69" s="17"/>
      <c r="K69" s="17"/>
      <c r="L69" s="17"/>
      <c r="M69" s="17"/>
      <c r="N69" s="17"/>
      <c r="O69" s="17"/>
      <c r="P69" s="17"/>
      <c r="Q69" s="10"/>
    </row>
    <row r="70" spans="2:17" ht="12.75">
      <c r="B70" s="5"/>
      <c r="C70" s="20"/>
      <c r="D70" s="21"/>
      <c r="E70" s="21"/>
      <c r="F70" s="21"/>
      <c r="G70" s="6"/>
      <c r="H70" s="20"/>
      <c r="I70" s="21"/>
      <c r="J70" s="21"/>
      <c r="K70" s="21"/>
      <c r="L70" s="21"/>
      <c r="M70" s="21"/>
      <c r="N70" s="21"/>
      <c r="O70" s="21"/>
      <c r="P70" s="21"/>
      <c r="Q70" s="10"/>
    </row>
    <row r="71" spans="2:17" ht="12.75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0"/>
    </row>
    <row r="72" spans="2:17" ht="12.75">
      <c r="B72" s="5"/>
      <c r="C72" s="22" t="s">
        <v>21</v>
      </c>
      <c r="D72" s="6"/>
      <c r="E72" s="6"/>
      <c r="F72" s="6"/>
      <c r="G72" s="6"/>
      <c r="H72" s="23" t="s">
        <v>22</v>
      </c>
      <c r="I72" s="23" t="s">
        <v>23</v>
      </c>
      <c r="J72" s="23" t="s">
        <v>24</v>
      </c>
      <c r="K72" s="23" t="s">
        <v>25</v>
      </c>
      <c r="L72" s="23" t="s">
        <v>26</v>
      </c>
      <c r="M72" s="23" t="s">
        <v>27</v>
      </c>
      <c r="N72" s="23"/>
      <c r="O72" s="23" t="s">
        <v>28</v>
      </c>
      <c r="P72" s="23" t="s">
        <v>29</v>
      </c>
      <c r="Q72" s="10"/>
    </row>
    <row r="73" spans="2:17" ht="12.75">
      <c r="B73" s="5"/>
      <c r="C73" s="24" t="s">
        <v>30</v>
      </c>
      <c r="D73" s="25" t="str">
        <f>IF(D65&lt;&gt;"",D65,"")</f>
        <v>Pasi Valasti</v>
      </c>
      <c r="E73" s="25"/>
      <c r="F73" s="26" t="str">
        <f>IF(I65&lt;&gt;"",I65,"")</f>
        <v>Ingemar Peter</v>
      </c>
      <c r="G73" s="26"/>
      <c r="H73" s="27">
        <v>-9</v>
      </c>
      <c r="I73" s="28">
        <v>7</v>
      </c>
      <c r="J73" s="28">
        <v>-6</v>
      </c>
      <c r="K73" s="28">
        <v>7</v>
      </c>
      <c r="L73" s="29">
        <v>-7</v>
      </c>
      <c r="M73" s="30">
        <f>IF(ISBLANK(H73),"",COUNTIF(H73:L73,"&gt;=0"))</f>
        <v>2</v>
      </c>
      <c r="N73" s="31">
        <f>IF(ISBLANK(H73),"",IF(LEFT(H73)="-",1,0)+IF(LEFT(I73)="-",1,0)+IF(LEFT(J73)="-",1,0)+IF(LEFT(K73)="-",1,0)+IF(LEFT(L73)="-",1,0))</f>
        <v>3</v>
      </c>
      <c r="O73" s="32">
        <f>IF(M73=3,1,"")</f>
      </c>
      <c r="P73" s="31">
        <f>IF(N73=3,1,"")</f>
        <v>1</v>
      </c>
      <c r="Q73" s="10"/>
    </row>
    <row r="74" spans="2:17" ht="12.75">
      <c r="B74" s="5"/>
      <c r="C74" s="33" t="s">
        <v>31</v>
      </c>
      <c r="D74" s="34" t="str">
        <f>IF(D67&lt;&gt;"",D67,"")</f>
        <v>Miikka O'Connor</v>
      </c>
      <c r="E74" s="34"/>
      <c r="F74" s="35" t="str">
        <f>IF(I67&lt;&gt;"",I67,"")</f>
        <v>Aki Kontala</v>
      </c>
      <c r="G74" s="35"/>
      <c r="H74" s="36">
        <v>-6</v>
      </c>
      <c r="I74" s="37">
        <v>5</v>
      </c>
      <c r="J74" s="37">
        <v>4</v>
      </c>
      <c r="K74" s="37">
        <v>-9</v>
      </c>
      <c r="L74" s="38">
        <v>-4</v>
      </c>
      <c r="M74" s="39">
        <f t="shared" si="0"/>
        <v>2</v>
      </c>
      <c r="N74" s="40">
        <f t="shared" si="1"/>
        <v>3</v>
      </c>
      <c r="O74" s="41">
        <f t="shared" si="2"/>
      </c>
      <c r="P74" s="40">
        <f t="shared" si="2"/>
        <v>1</v>
      </c>
      <c r="Q74" s="10"/>
    </row>
    <row r="75" spans="2:17" ht="12.75">
      <c r="B75" s="5"/>
      <c r="C75" s="33" t="s">
        <v>32</v>
      </c>
      <c r="D75" s="34" t="str">
        <f>IF(D66&lt;&gt;"",D66,"")</f>
        <v>Otto Tennilä</v>
      </c>
      <c r="E75" s="34"/>
      <c r="F75" s="35" t="str">
        <f>IF(I66&lt;&gt;"",I66,"")</f>
        <v>Tomas Kopanyi</v>
      </c>
      <c r="G75" s="35"/>
      <c r="H75" s="36">
        <v>8</v>
      </c>
      <c r="I75" s="37">
        <v>9</v>
      </c>
      <c r="J75" s="37">
        <v>6</v>
      </c>
      <c r="K75" s="37"/>
      <c r="L75" s="38"/>
      <c r="M75" s="39">
        <f t="shared" si="0"/>
        <v>3</v>
      </c>
      <c r="N75" s="40">
        <f t="shared" si="1"/>
        <v>0</v>
      </c>
      <c r="O75" s="41">
        <f t="shared" si="2"/>
        <v>1</v>
      </c>
      <c r="P75" s="40">
        <f t="shared" si="2"/>
      </c>
      <c r="Q75" s="10"/>
    </row>
    <row r="76" spans="2:17" ht="12.75">
      <c r="B76" s="5"/>
      <c r="C76" s="33" t="s">
        <v>33</v>
      </c>
      <c r="D76" s="34" t="str">
        <f>IF(D65&lt;&gt;"",D65,"")</f>
        <v>Pasi Valasti</v>
      </c>
      <c r="E76" s="34"/>
      <c r="F76" s="35" t="str">
        <f>IF(I67&lt;&gt;"",I67,"")</f>
        <v>Aki Kontala</v>
      </c>
      <c r="G76" s="35"/>
      <c r="H76" s="36">
        <v>-6</v>
      </c>
      <c r="I76" s="37">
        <v>5</v>
      </c>
      <c r="J76" s="37">
        <v>-8</v>
      </c>
      <c r="K76" s="37">
        <v>3</v>
      </c>
      <c r="L76" s="38">
        <v>10</v>
      </c>
      <c r="M76" s="39">
        <f t="shared" si="0"/>
        <v>3</v>
      </c>
      <c r="N76" s="40">
        <f t="shared" si="1"/>
        <v>2</v>
      </c>
      <c r="O76" s="41">
        <f t="shared" si="2"/>
        <v>1</v>
      </c>
      <c r="P76" s="40">
        <f t="shared" si="2"/>
      </c>
      <c r="Q76" s="10"/>
    </row>
    <row r="77" spans="2:17" ht="12.75">
      <c r="B77" s="5"/>
      <c r="C77" s="33" t="s">
        <v>34</v>
      </c>
      <c r="D77" s="34" t="str">
        <f>IF(D66&lt;&gt;"",D66,"")</f>
        <v>Otto Tennilä</v>
      </c>
      <c r="E77" s="34"/>
      <c r="F77" s="35" t="str">
        <f>IF(I65&lt;&gt;"",I65,"")</f>
        <v>Ingemar Peter</v>
      </c>
      <c r="G77" s="35"/>
      <c r="H77" s="36">
        <v>-9</v>
      </c>
      <c r="I77" s="37">
        <v>8</v>
      </c>
      <c r="J77" s="37">
        <v>7</v>
      </c>
      <c r="K77" s="37">
        <v>-2</v>
      </c>
      <c r="L77" s="38">
        <v>4</v>
      </c>
      <c r="M77" s="39">
        <f t="shared" si="0"/>
        <v>3</v>
      </c>
      <c r="N77" s="40">
        <f t="shared" si="1"/>
        <v>2</v>
      </c>
      <c r="O77" s="41">
        <f t="shared" si="2"/>
        <v>1</v>
      </c>
      <c r="P77" s="40">
        <f t="shared" si="2"/>
      </c>
      <c r="Q77" s="10"/>
    </row>
    <row r="78" spans="2:17" ht="12.75">
      <c r="B78" s="5"/>
      <c r="C78" s="33" t="s">
        <v>35</v>
      </c>
      <c r="D78" s="34" t="str">
        <f>IF(D67&lt;&gt;"",D67,"")</f>
        <v>Miikka O'Connor</v>
      </c>
      <c r="E78" s="34"/>
      <c r="F78" s="35" t="str">
        <f>IF(I66&lt;&gt;"",I66,"")</f>
        <v>Tomas Kopanyi</v>
      </c>
      <c r="G78" s="35"/>
      <c r="H78" s="36">
        <v>5</v>
      </c>
      <c r="I78" s="37">
        <v>10</v>
      </c>
      <c r="J78" s="37">
        <v>-7</v>
      </c>
      <c r="K78" s="37">
        <v>8</v>
      </c>
      <c r="L78" s="38"/>
      <c r="M78" s="39">
        <f t="shared" si="0"/>
        <v>3</v>
      </c>
      <c r="N78" s="40">
        <f t="shared" si="1"/>
        <v>1</v>
      </c>
      <c r="O78" s="41">
        <f t="shared" si="2"/>
        <v>1</v>
      </c>
      <c r="P78" s="40">
        <f t="shared" si="2"/>
      </c>
      <c r="Q78" s="10"/>
    </row>
    <row r="79" spans="2:17" ht="12.75">
      <c r="B79" s="5"/>
      <c r="C79" s="42" t="s">
        <v>36</v>
      </c>
      <c r="D79" s="43">
        <f>IF(D69&lt;&gt;"",D69&amp;" / "&amp;D70,"")</f>
      </c>
      <c r="E79" s="43"/>
      <c r="F79" s="44">
        <f>IF(I69&lt;&gt;"",I69&amp;" / "&amp;I70,"")</f>
      </c>
      <c r="G79" s="44"/>
      <c r="H79" s="45"/>
      <c r="I79" s="46"/>
      <c r="J79" s="46"/>
      <c r="K79" s="46"/>
      <c r="L79" s="47"/>
      <c r="M79" s="48">
        <f t="shared" si="0"/>
      </c>
      <c r="N79" s="49">
        <f>IF(ISBLANK(H79),"",IF(LEFT(H79)="-",1,0)+IF(LEFT(I79)="-",1,0)+IF(LEFT(J79)="-",1,0)+IF(LEFT(K79)="-",1,0)+IF(LEFT(L79)="-",1,0))</f>
      </c>
      <c r="O79" s="50">
        <f t="shared" si="2"/>
      </c>
      <c r="P79" s="49">
        <f t="shared" si="2"/>
      </c>
      <c r="Q79" s="10"/>
    </row>
    <row r="80" spans="2:17" ht="12.75">
      <c r="B80" s="5"/>
      <c r="C80" s="51"/>
      <c r="D80" s="51"/>
      <c r="E80" s="51"/>
      <c r="F80" s="51"/>
      <c r="G80" s="51"/>
      <c r="H80" s="52"/>
      <c r="I80" s="52"/>
      <c r="J80" s="53"/>
      <c r="K80" s="54" t="s">
        <v>37</v>
      </c>
      <c r="L80" s="54"/>
      <c r="M80" s="55">
        <f>COUNTIF(M73:M79,"=3")</f>
        <v>4</v>
      </c>
      <c r="N80" s="56">
        <f>COUNTIF(N73:N79,"=3")</f>
        <v>2</v>
      </c>
      <c r="O80" s="57">
        <f>SUM(O73:O79)</f>
        <v>4</v>
      </c>
      <c r="P80" s="58">
        <f>SUM(P73:P79)</f>
        <v>2</v>
      </c>
      <c r="Q80" s="10"/>
    </row>
    <row r="81" spans="2:17" ht="12.75">
      <c r="B81" s="5"/>
      <c r="C81" s="59" t="s">
        <v>38</v>
      </c>
      <c r="D81" s="51"/>
      <c r="E81" s="51"/>
      <c r="F81" s="51"/>
      <c r="G81" s="51"/>
      <c r="H81" s="51"/>
      <c r="I81" s="51"/>
      <c r="J81" s="51"/>
      <c r="K81" s="51"/>
      <c r="L81" s="51"/>
      <c r="M81" s="6"/>
      <c r="N81" s="6"/>
      <c r="O81" s="6"/>
      <c r="P81" s="6"/>
      <c r="Q81" s="10"/>
    </row>
    <row r="82" spans="2:17" ht="12.75">
      <c r="B82" s="5"/>
      <c r="C82" s="60" t="s">
        <v>39</v>
      </c>
      <c r="D82" s="60"/>
      <c r="E82" s="61"/>
      <c r="F82" s="60" t="s">
        <v>40</v>
      </c>
      <c r="G82" s="60"/>
      <c r="H82" s="60" t="s">
        <v>41</v>
      </c>
      <c r="I82" s="59"/>
      <c r="J82" s="59"/>
      <c r="L82" s="62" t="s">
        <v>42</v>
      </c>
      <c r="M82" s="62"/>
      <c r="N82" s="62"/>
      <c r="O82" s="62"/>
      <c r="P82" s="62"/>
      <c r="Q82" s="10"/>
    </row>
    <row r="83" spans="2:17" ht="12.75">
      <c r="B83" s="5"/>
      <c r="C83" s="63" t="s">
        <v>43</v>
      </c>
      <c r="D83" s="63"/>
      <c r="E83" s="63"/>
      <c r="F83" s="63" t="s">
        <v>43</v>
      </c>
      <c r="G83" s="63"/>
      <c r="H83" s="63" t="s">
        <v>43</v>
      </c>
      <c r="I83" s="63"/>
      <c r="J83" s="63"/>
      <c r="K83" s="63"/>
      <c r="L83" s="64" t="s">
        <v>6</v>
      </c>
      <c r="M83" s="64"/>
      <c r="N83" s="64"/>
      <c r="O83" s="64"/>
      <c r="P83" s="64"/>
      <c r="Q83" s="10"/>
    </row>
    <row r="84" spans="2:17" ht="12.75">
      <c r="B84" s="65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7"/>
    </row>
    <row r="86" ht="12.75">
      <c r="C86" s="1" t="s">
        <v>44</v>
      </c>
    </row>
    <row r="89" spans="2:17" ht="12.75"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4"/>
    </row>
    <row r="90" spans="2:17" ht="12.75">
      <c r="B90" s="5"/>
      <c r="C90" s="6"/>
      <c r="D90" s="6"/>
      <c r="E90" s="7" t="s">
        <v>0</v>
      </c>
      <c r="F90" s="6"/>
      <c r="G90" s="6"/>
      <c r="H90" s="6"/>
      <c r="I90" s="8" t="s">
        <v>1</v>
      </c>
      <c r="J90" s="8"/>
      <c r="K90" s="8"/>
      <c r="L90" s="9">
        <v>42839</v>
      </c>
      <c r="M90" s="9"/>
      <c r="N90" s="9"/>
      <c r="O90" s="9"/>
      <c r="P90" s="9"/>
      <c r="Q90" s="10"/>
    </row>
    <row r="91" spans="2:17" ht="12.75">
      <c r="B91" s="5"/>
      <c r="C91" s="6"/>
      <c r="D91" s="6"/>
      <c r="E91" s="11" t="s">
        <v>2</v>
      </c>
      <c r="F91" s="6"/>
      <c r="G91" s="6"/>
      <c r="H91" s="6"/>
      <c r="I91" s="12" t="s">
        <v>3</v>
      </c>
      <c r="J91" s="12"/>
      <c r="K91" s="12"/>
      <c r="L91" s="13" t="s">
        <v>4</v>
      </c>
      <c r="M91" s="13"/>
      <c r="N91" s="13"/>
      <c r="O91" s="13"/>
      <c r="P91" s="13"/>
      <c r="Q91" s="10"/>
    </row>
    <row r="92" spans="2:17" ht="12.75"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10"/>
    </row>
    <row r="93" spans="2:17" ht="12.75">
      <c r="B93" s="5"/>
      <c r="C93" s="14" t="s">
        <v>5</v>
      </c>
      <c r="D93" s="15" t="s">
        <v>46</v>
      </c>
      <c r="E93" s="15"/>
      <c r="F93" s="15"/>
      <c r="G93" s="6"/>
      <c r="H93" s="14" t="s">
        <v>5</v>
      </c>
      <c r="I93" s="15" t="s">
        <v>7</v>
      </c>
      <c r="J93" s="15"/>
      <c r="K93" s="15"/>
      <c r="L93" s="15"/>
      <c r="M93" s="15"/>
      <c r="N93" s="15"/>
      <c r="O93" s="15"/>
      <c r="P93" s="15"/>
      <c r="Q93" s="10"/>
    </row>
    <row r="94" spans="2:17" ht="12.75">
      <c r="B94" s="5"/>
      <c r="C94" s="16" t="s">
        <v>8</v>
      </c>
      <c r="D94" s="17" t="s">
        <v>48</v>
      </c>
      <c r="E94" s="17"/>
      <c r="F94" s="17"/>
      <c r="G94" s="6"/>
      <c r="H94" s="16" t="s">
        <v>10</v>
      </c>
      <c r="I94" s="17" t="s">
        <v>11</v>
      </c>
      <c r="J94" s="17"/>
      <c r="K94" s="17"/>
      <c r="L94" s="17"/>
      <c r="M94" s="17"/>
      <c r="N94" s="17"/>
      <c r="O94" s="17"/>
      <c r="P94" s="17"/>
      <c r="Q94" s="10"/>
    </row>
    <row r="95" spans="2:17" ht="12.75">
      <c r="B95" s="5"/>
      <c r="C95" s="16" t="s">
        <v>12</v>
      </c>
      <c r="D95" s="17" t="s">
        <v>50</v>
      </c>
      <c r="E95" s="17"/>
      <c r="F95" s="17"/>
      <c r="G95" s="6"/>
      <c r="H95" s="16" t="s">
        <v>14</v>
      </c>
      <c r="I95" s="17" t="s">
        <v>53</v>
      </c>
      <c r="J95" s="17"/>
      <c r="K95" s="17"/>
      <c r="L95" s="17"/>
      <c r="M95" s="17"/>
      <c r="N95" s="17"/>
      <c r="O95" s="17"/>
      <c r="P95" s="17"/>
      <c r="Q95" s="10"/>
    </row>
    <row r="96" spans="2:17" ht="12.75">
      <c r="B96" s="5"/>
      <c r="C96" s="16" t="s">
        <v>16</v>
      </c>
      <c r="D96" s="17" t="s">
        <v>54</v>
      </c>
      <c r="E96" s="17"/>
      <c r="F96" s="17"/>
      <c r="G96" s="6"/>
      <c r="H96" s="16" t="s">
        <v>18</v>
      </c>
      <c r="I96" s="17" t="s">
        <v>19</v>
      </c>
      <c r="J96" s="17"/>
      <c r="K96" s="17"/>
      <c r="L96" s="17"/>
      <c r="M96" s="17"/>
      <c r="N96" s="17"/>
      <c r="O96" s="17"/>
      <c r="P96" s="17"/>
      <c r="Q96" s="10"/>
    </row>
    <row r="97" spans="2:17" ht="12.75">
      <c r="B97" s="5"/>
      <c r="C97" s="18" t="s">
        <v>20</v>
      </c>
      <c r="D97" s="18"/>
      <c r="E97" s="18"/>
      <c r="F97" s="18"/>
      <c r="G97" s="6"/>
      <c r="H97" s="18" t="s">
        <v>20</v>
      </c>
      <c r="I97" s="18"/>
      <c r="J97" s="18"/>
      <c r="K97" s="18"/>
      <c r="L97" s="18"/>
      <c r="M97" s="18"/>
      <c r="N97" s="18"/>
      <c r="O97" s="18"/>
      <c r="P97" s="18"/>
      <c r="Q97" s="10"/>
    </row>
    <row r="98" spans="2:17" ht="12.75">
      <c r="B98" s="5"/>
      <c r="C98" s="19"/>
      <c r="D98" s="17"/>
      <c r="E98" s="17"/>
      <c r="F98" s="17"/>
      <c r="G98" s="6"/>
      <c r="H98" s="19"/>
      <c r="I98" s="17"/>
      <c r="J98" s="17"/>
      <c r="K98" s="17"/>
      <c r="L98" s="17"/>
      <c r="M98" s="17"/>
      <c r="N98" s="17"/>
      <c r="O98" s="17"/>
      <c r="P98" s="17"/>
      <c r="Q98" s="10"/>
    </row>
    <row r="99" spans="2:17" ht="12.75">
      <c r="B99" s="5"/>
      <c r="C99" s="20"/>
      <c r="D99" s="21"/>
      <c r="E99" s="21"/>
      <c r="F99" s="21"/>
      <c r="G99" s="6"/>
      <c r="H99" s="20"/>
      <c r="I99" s="21"/>
      <c r="J99" s="21"/>
      <c r="K99" s="21"/>
      <c r="L99" s="21"/>
      <c r="M99" s="21"/>
      <c r="N99" s="21"/>
      <c r="O99" s="21"/>
      <c r="P99" s="21"/>
      <c r="Q99" s="10"/>
    </row>
    <row r="100" spans="2:17" ht="12.75"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0"/>
    </row>
    <row r="101" spans="2:17" ht="12.75">
      <c r="B101" s="5"/>
      <c r="C101" s="22" t="s">
        <v>21</v>
      </c>
      <c r="D101" s="6"/>
      <c r="E101" s="6"/>
      <c r="F101" s="6"/>
      <c r="G101" s="6"/>
      <c r="H101" s="23" t="s">
        <v>22</v>
      </c>
      <c r="I101" s="23" t="s">
        <v>23</v>
      </c>
      <c r="J101" s="23" t="s">
        <v>24</v>
      </c>
      <c r="K101" s="23" t="s">
        <v>25</v>
      </c>
      <c r="L101" s="23" t="s">
        <v>26</v>
      </c>
      <c r="M101" s="23" t="s">
        <v>27</v>
      </c>
      <c r="N101" s="23"/>
      <c r="O101" s="23" t="s">
        <v>28</v>
      </c>
      <c r="P101" s="23" t="s">
        <v>29</v>
      </c>
      <c r="Q101" s="10"/>
    </row>
    <row r="102" spans="2:17" ht="12.75">
      <c r="B102" s="5"/>
      <c r="C102" s="24" t="s">
        <v>30</v>
      </c>
      <c r="D102" s="25" t="str">
        <f>IF(D94&lt;&gt;"",D94,"")</f>
        <v>Alexander Saveljev</v>
      </c>
      <c r="E102" s="25"/>
      <c r="F102" s="26" t="str">
        <f>IF(I94&lt;&gt;"",I94,"")</f>
        <v>Toni Soine</v>
      </c>
      <c r="G102" s="26"/>
      <c r="H102" s="27">
        <v>-8</v>
      </c>
      <c r="I102" s="28">
        <v>-9</v>
      </c>
      <c r="J102" s="28">
        <v>6</v>
      </c>
      <c r="K102" s="28">
        <v>9</v>
      </c>
      <c r="L102" s="29">
        <v>5</v>
      </c>
      <c r="M102" s="30">
        <f>IF(ISBLANK(H102),"",COUNTIF(H102:L102,"&gt;=0"))</f>
        <v>3</v>
      </c>
      <c r="N102" s="31">
        <f>IF(ISBLANK(H102),"",IF(LEFT(H102)="-",1,0)+IF(LEFT(I102)="-",1,0)+IF(LEFT(J102)="-",1,0)+IF(LEFT(K102)="-",1,0)+IF(LEFT(L102)="-",1,0))</f>
        <v>2</v>
      </c>
      <c r="O102" s="32">
        <f>IF(M102=3,1,"")</f>
        <v>1</v>
      </c>
      <c r="P102" s="31">
        <f>IF(N102=3,1,"")</f>
      </c>
      <c r="Q102" s="10"/>
    </row>
    <row r="103" spans="2:17" ht="12.75">
      <c r="B103" s="5"/>
      <c r="C103" s="33" t="s">
        <v>31</v>
      </c>
      <c r="D103" s="34" t="str">
        <f>IF(D96&lt;&gt;"",D96,"")</f>
        <v>Ari-Matti Koskinen</v>
      </c>
      <c r="E103" s="34"/>
      <c r="F103" s="35" t="str">
        <f>IF(I96&lt;&gt;"",I96,"")</f>
        <v>Jani Jormanainen</v>
      </c>
      <c r="G103" s="35"/>
      <c r="H103" s="36">
        <v>6</v>
      </c>
      <c r="I103" s="37">
        <v>-5</v>
      </c>
      <c r="J103" s="37">
        <v>-2</v>
      </c>
      <c r="K103" s="37">
        <v>7</v>
      </c>
      <c r="L103" s="38">
        <v>7</v>
      </c>
      <c r="M103" s="39">
        <f t="shared" si="0"/>
        <v>3</v>
      </c>
      <c r="N103" s="40">
        <f t="shared" si="1"/>
        <v>2</v>
      </c>
      <c r="O103" s="41">
        <f t="shared" si="2"/>
        <v>1</v>
      </c>
      <c r="P103" s="40">
        <f t="shared" si="2"/>
      </c>
      <c r="Q103" s="10"/>
    </row>
    <row r="104" spans="2:17" ht="12.75">
      <c r="B104" s="5"/>
      <c r="C104" s="33" t="s">
        <v>32</v>
      </c>
      <c r="D104" s="34" t="str">
        <f>IF(D95&lt;&gt;"",D95,"")</f>
        <v>Sergei Manturov</v>
      </c>
      <c r="E104" s="34"/>
      <c r="F104" s="35" t="str">
        <f>IF(I95&lt;&gt;"",I95,"")</f>
        <v>Huy Chau Dinh</v>
      </c>
      <c r="G104" s="35"/>
      <c r="H104" s="36">
        <v>6</v>
      </c>
      <c r="I104" s="37">
        <v>8</v>
      </c>
      <c r="J104" s="37">
        <v>8</v>
      </c>
      <c r="K104" s="37"/>
      <c r="L104" s="38"/>
      <c r="M104" s="39">
        <f t="shared" si="0"/>
        <v>3</v>
      </c>
      <c r="N104" s="40">
        <f t="shared" si="1"/>
        <v>0</v>
      </c>
      <c r="O104" s="41">
        <f t="shared" si="2"/>
        <v>1</v>
      </c>
      <c r="P104" s="40">
        <f t="shared" si="2"/>
      </c>
      <c r="Q104" s="10"/>
    </row>
    <row r="105" spans="2:17" ht="12.75">
      <c r="B105" s="5"/>
      <c r="C105" s="33" t="s">
        <v>33</v>
      </c>
      <c r="D105" s="34" t="str">
        <f>IF(D94&lt;&gt;"",D94,"")</f>
        <v>Alexander Saveljev</v>
      </c>
      <c r="E105" s="34"/>
      <c r="F105" s="35" t="str">
        <f>IF(I96&lt;&gt;"",I96,"")</f>
        <v>Jani Jormanainen</v>
      </c>
      <c r="G105" s="35"/>
      <c r="H105" s="36">
        <v>7</v>
      </c>
      <c r="I105" s="37">
        <v>8</v>
      </c>
      <c r="J105" s="37">
        <v>2</v>
      </c>
      <c r="K105" s="37"/>
      <c r="L105" s="38"/>
      <c r="M105" s="39">
        <f t="shared" si="0"/>
        <v>3</v>
      </c>
      <c r="N105" s="40">
        <f t="shared" si="1"/>
        <v>0</v>
      </c>
      <c r="O105" s="41">
        <f t="shared" si="2"/>
        <v>1</v>
      </c>
      <c r="P105" s="40">
        <f t="shared" si="2"/>
      </c>
      <c r="Q105" s="10"/>
    </row>
    <row r="106" spans="2:17" ht="12.75">
      <c r="B106" s="5"/>
      <c r="C106" s="33" t="s">
        <v>34</v>
      </c>
      <c r="D106" s="34" t="str">
        <f>IF(D95&lt;&gt;"",D95,"")</f>
        <v>Sergei Manturov</v>
      </c>
      <c r="E106" s="34"/>
      <c r="F106" s="35" t="str">
        <f>IF(I94&lt;&gt;"",I94,"")</f>
        <v>Toni Soine</v>
      </c>
      <c r="G106" s="35"/>
      <c r="H106" s="36"/>
      <c r="I106" s="37"/>
      <c r="J106" s="37"/>
      <c r="K106" s="37"/>
      <c r="L106" s="38"/>
      <c r="M106" s="39">
        <f t="shared" si="0"/>
      </c>
      <c r="N106" s="40">
        <f t="shared" si="1"/>
      </c>
      <c r="O106" s="41">
        <f t="shared" si="2"/>
      </c>
      <c r="P106" s="40">
        <f t="shared" si="2"/>
      </c>
      <c r="Q106" s="10"/>
    </row>
    <row r="107" spans="2:17" ht="12.75">
      <c r="B107" s="5"/>
      <c r="C107" s="33" t="s">
        <v>35</v>
      </c>
      <c r="D107" s="34" t="str">
        <f>IF(D96&lt;&gt;"",D96,"")</f>
        <v>Ari-Matti Koskinen</v>
      </c>
      <c r="E107" s="34"/>
      <c r="F107" s="35" t="str">
        <f>IF(I95&lt;&gt;"",I95,"")</f>
        <v>Huy Chau Dinh</v>
      </c>
      <c r="G107" s="35"/>
      <c r="H107" s="36"/>
      <c r="I107" s="37"/>
      <c r="J107" s="37"/>
      <c r="K107" s="37"/>
      <c r="L107" s="38"/>
      <c r="M107" s="39">
        <f t="shared" si="0"/>
      </c>
      <c r="N107" s="40">
        <f t="shared" si="1"/>
      </c>
      <c r="O107" s="41">
        <f t="shared" si="2"/>
      </c>
      <c r="P107" s="40">
        <f t="shared" si="2"/>
      </c>
      <c r="Q107" s="10"/>
    </row>
    <row r="108" spans="2:17" ht="12.75">
      <c r="B108" s="5"/>
      <c r="C108" s="42" t="s">
        <v>36</v>
      </c>
      <c r="D108" s="43">
        <f>IF(D98&lt;&gt;"",D98&amp;" / "&amp;D99,"")</f>
      </c>
      <c r="E108" s="43"/>
      <c r="F108" s="44">
        <f>IF(I98&lt;&gt;"",I98&amp;" / "&amp;I99,"")</f>
      </c>
      <c r="G108" s="44"/>
      <c r="H108" s="45"/>
      <c r="I108" s="46"/>
      <c r="J108" s="46"/>
      <c r="K108" s="46"/>
      <c r="L108" s="47"/>
      <c r="M108" s="48">
        <f t="shared" si="0"/>
      </c>
      <c r="N108" s="49">
        <f>IF(ISBLANK(H108),"",IF(LEFT(H108)="-",1,0)+IF(LEFT(I108)="-",1,0)+IF(LEFT(J108)="-",1,0)+IF(LEFT(K108)="-",1,0)+IF(LEFT(L108)="-",1,0))</f>
      </c>
      <c r="O108" s="50">
        <f t="shared" si="2"/>
      </c>
      <c r="P108" s="49">
        <f t="shared" si="2"/>
      </c>
      <c r="Q108" s="10"/>
    </row>
    <row r="109" spans="2:17" ht="12.75">
      <c r="B109" s="5"/>
      <c r="C109" s="51"/>
      <c r="D109" s="51"/>
      <c r="E109" s="51"/>
      <c r="F109" s="51"/>
      <c r="G109" s="51"/>
      <c r="H109" s="52"/>
      <c r="I109" s="52"/>
      <c r="J109" s="53"/>
      <c r="K109" s="54" t="s">
        <v>37</v>
      </c>
      <c r="L109" s="54"/>
      <c r="M109" s="55">
        <f>COUNTIF(M102:M108,"=3")</f>
        <v>4</v>
      </c>
      <c r="N109" s="56">
        <f>COUNTIF(N102:N108,"=3")</f>
        <v>0</v>
      </c>
      <c r="O109" s="57">
        <f>SUM(O102:O108)</f>
        <v>4</v>
      </c>
      <c r="P109" s="58">
        <f>SUM(P102:P108)</f>
        <v>0</v>
      </c>
      <c r="Q109" s="10"/>
    </row>
    <row r="110" spans="2:17" ht="12.75">
      <c r="B110" s="5"/>
      <c r="C110" s="59" t="s">
        <v>38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6"/>
      <c r="N110" s="6"/>
      <c r="O110" s="6"/>
      <c r="P110" s="6"/>
      <c r="Q110" s="10"/>
    </row>
    <row r="111" spans="2:17" ht="12.75">
      <c r="B111" s="5"/>
      <c r="C111" s="60" t="s">
        <v>39</v>
      </c>
      <c r="D111" s="60"/>
      <c r="E111" s="61"/>
      <c r="F111" s="60" t="s">
        <v>40</v>
      </c>
      <c r="G111" s="60"/>
      <c r="H111" s="60" t="s">
        <v>41</v>
      </c>
      <c r="I111" s="59"/>
      <c r="J111" s="59"/>
      <c r="L111" s="62" t="s">
        <v>42</v>
      </c>
      <c r="M111" s="62"/>
      <c r="N111" s="62"/>
      <c r="O111" s="62"/>
      <c r="P111" s="62"/>
      <c r="Q111" s="10"/>
    </row>
    <row r="112" spans="2:17" ht="12.75">
      <c r="B112" s="5"/>
      <c r="C112" s="63" t="s">
        <v>43</v>
      </c>
      <c r="D112" s="63"/>
      <c r="E112" s="63"/>
      <c r="F112" s="63" t="s">
        <v>43</v>
      </c>
      <c r="G112" s="63"/>
      <c r="H112" s="63" t="s">
        <v>43</v>
      </c>
      <c r="I112" s="63"/>
      <c r="J112" s="63"/>
      <c r="K112" s="63"/>
      <c r="L112" s="64" t="s">
        <v>46</v>
      </c>
      <c r="M112" s="64"/>
      <c r="N112" s="64"/>
      <c r="O112" s="64"/>
      <c r="P112" s="64"/>
      <c r="Q112" s="10"/>
    </row>
    <row r="113" spans="2:17" ht="12.75"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7"/>
    </row>
    <row r="115" ht="12.75">
      <c r="C115" s="1" t="s">
        <v>44</v>
      </c>
    </row>
  </sheetData>
  <sheetProtection selectLockedCells="1" selectUnlockedCells="1"/>
  <mergeCells count="156">
    <mergeCell ref="I3:K3"/>
    <mergeCell ref="L3:P3"/>
    <mergeCell ref="I4:K4"/>
    <mergeCell ref="L4:P4"/>
    <mergeCell ref="D6:F6"/>
    <mergeCell ref="I6:P6"/>
    <mergeCell ref="D7:F7"/>
    <mergeCell ref="I7:P7"/>
    <mergeCell ref="D8:F8"/>
    <mergeCell ref="I8:P8"/>
    <mergeCell ref="D9:F9"/>
    <mergeCell ref="I9:P9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K22:L22"/>
    <mergeCell ref="L24:P24"/>
    <mergeCell ref="C25:E25"/>
    <mergeCell ref="F25:G25"/>
    <mergeCell ref="H25:K25"/>
    <mergeCell ref="L25:P25"/>
    <mergeCell ref="I32:K32"/>
    <mergeCell ref="L32:P32"/>
    <mergeCell ref="I33:K33"/>
    <mergeCell ref="L33:P33"/>
    <mergeCell ref="D35:F35"/>
    <mergeCell ref="I35:P35"/>
    <mergeCell ref="D36:F36"/>
    <mergeCell ref="I36:P36"/>
    <mergeCell ref="D37:F37"/>
    <mergeCell ref="I37:P37"/>
    <mergeCell ref="D38:F38"/>
    <mergeCell ref="I38:P38"/>
    <mergeCell ref="C39:F39"/>
    <mergeCell ref="H39:P39"/>
    <mergeCell ref="D40:F40"/>
    <mergeCell ref="I40:P40"/>
    <mergeCell ref="D41:F41"/>
    <mergeCell ref="I41:P41"/>
    <mergeCell ref="M43:N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K51:L51"/>
    <mergeCell ref="L53:P53"/>
    <mergeCell ref="C54:E54"/>
    <mergeCell ref="F54:G54"/>
    <mergeCell ref="H54:K54"/>
    <mergeCell ref="L54:P54"/>
    <mergeCell ref="I61:K61"/>
    <mergeCell ref="L61:P61"/>
    <mergeCell ref="I62:K62"/>
    <mergeCell ref="L62:P62"/>
    <mergeCell ref="D64:F64"/>
    <mergeCell ref="I64:P64"/>
    <mergeCell ref="D65:F65"/>
    <mergeCell ref="I65:P65"/>
    <mergeCell ref="D66:F66"/>
    <mergeCell ref="I66:P66"/>
    <mergeCell ref="D67:F67"/>
    <mergeCell ref="I67:P67"/>
    <mergeCell ref="C68:F68"/>
    <mergeCell ref="H68:P68"/>
    <mergeCell ref="D69:F69"/>
    <mergeCell ref="I69:P69"/>
    <mergeCell ref="D70:F70"/>
    <mergeCell ref="I70:P70"/>
    <mergeCell ref="M72:N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K80:L80"/>
    <mergeCell ref="L82:P82"/>
    <mergeCell ref="C83:E83"/>
    <mergeCell ref="F83:G83"/>
    <mergeCell ref="H83:K83"/>
    <mergeCell ref="L83:P83"/>
    <mergeCell ref="I90:K90"/>
    <mergeCell ref="L90:P90"/>
    <mergeCell ref="I91:K91"/>
    <mergeCell ref="L91:P91"/>
    <mergeCell ref="D93:F93"/>
    <mergeCell ref="I93:P93"/>
    <mergeCell ref="D94:F94"/>
    <mergeCell ref="I94:P94"/>
    <mergeCell ref="D95:F95"/>
    <mergeCell ref="I95:P95"/>
    <mergeCell ref="D96:F96"/>
    <mergeCell ref="I96:P96"/>
    <mergeCell ref="C97:F97"/>
    <mergeCell ref="H97:P97"/>
    <mergeCell ref="D98:F98"/>
    <mergeCell ref="I98:P98"/>
    <mergeCell ref="D99:F99"/>
    <mergeCell ref="I99:P99"/>
    <mergeCell ref="M101:N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07:E107"/>
    <mergeCell ref="F107:G107"/>
    <mergeCell ref="D108:E108"/>
    <mergeCell ref="F108:G108"/>
    <mergeCell ref="K109:L109"/>
    <mergeCell ref="L111:P111"/>
    <mergeCell ref="C112:E112"/>
    <mergeCell ref="F112:G112"/>
    <mergeCell ref="H112:K112"/>
    <mergeCell ref="L112:P11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 P</cp:lastModifiedBy>
  <dcterms:modified xsi:type="dcterms:W3CDTF">2017-04-14T13:44:01Z</dcterms:modified>
  <cp:category/>
  <cp:version/>
  <cp:contentType/>
  <cp:contentStatus/>
  <cp:revision>13</cp:revision>
</cp:coreProperties>
</file>